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bookViews>
    <workbookView xWindow="0" yWindow="0" windowWidth="24270" windowHeight="12345"/>
  </bookViews>
  <sheets>
    <sheet name="USLE" sheetId="1" r:id="rId1"/>
  </sheets>
  <calcPr calcId="162913"/>
</workbook>
</file>

<file path=xl/calcChain.xml><?xml version="1.0" encoding="utf-8"?>
<calcChain xmlns="http://schemas.openxmlformats.org/spreadsheetml/2006/main">
  <c r="F17" i="1" l="1"/>
  <c r="H12" i="1"/>
  <c r="A35" i="1"/>
  <c r="C35" i="1"/>
  <c r="D35" i="1" s="1"/>
  <c r="A36" i="1"/>
  <c r="C34" i="1"/>
  <c r="H9" i="1"/>
  <c r="H10" i="1"/>
  <c r="H11" i="1"/>
  <c r="H13" i="1"/>
  <c r="C36" i="1" l="1"/>
  <c r="D36" i="1" s="1"/>
  <c r="A37" i="1"/>
  <c r="A38" i="1" l="1"/>
  <c r="C37" i="1"/>
  <c r="D37" i="1" s="1"/>
  <c r="C38" i="1" l="1"/>
  <c r="A39" i="1"/>
  <c r="C39" i="1" l="1"/>
  <c r="D39" i="1"/>
  <c r="A40" i="1"/>
  <c r="D38" i="1"/>
  <c r="C40" i="1" l="1"/>
  <c r="D40" i="1" s="1"/>
  <c r="A41" i="1"/>
  <c r="C41" i="1" l="1"/>
  <c r="A42" i="1"/>
  <c r="D41" i="1"/>
  <c r="A43" i="1" l="1"/>
  <c r="C42" i="1"/>
  <c r="D42" i="1"/>
  <c r="D43" i="1" l="1"/>
  <c r="A44" i="1"/>
  <c r="C43" i="1"/>
  <c r="C44" i="1" l="1"/>
  <c r="D44" i="1"/>
  <c r="A45" i="1"/>
  <c r="A46" i="1" l="1"/>
  <c r="C45" i="1"/>
  <c r="D45" i="1"/>
  <c r="C46" i="1" l="1"/>
  <c r="D46" i="1"/>
  <c r="A47" i="1"/>
  <c r="C47" i="1" l="1"/>
  <c r="A48" i="1"/>
  <c r="D47" i="1"/>
  <c r="A49" i="1" l="1"/>
  <c r="C48" i="1"/>
  <c r="D48" i="1"/>
  <c r="D49" i="1" l="1"/>
  <c r="A50" i="1"/>
  <c r="C49" i="1"/>
  <c r="D50" i="1" l="1"/>
  <c r="A51" i="1"/>
  <c r="C50" i="1"/>
  <c r="A52" i="1" l="1"/>
  <c r="C51" i="1"/>
  <c r="D51" i="1"/>
  <c r="C52" i="1" l="1"/>
  <c r="D52" i="1"/>
  <c r="A53" i="1"/>
  <c r="C53" i="1" l="1"/>
  <c r="A54" i="1"/>
  <c r="D53" i="1"/>
  <c r="A55" i="1" l="1"/>
  <c r="C54" i="1"/>
  <c r="D54" i="1"/>
  <c r="D55" i="1" l="1"/>
  <c r="A56" i="1"/>
  <c r="C55" i="1"/>
  <c r="C56" i="1" l="1"/>
  <c r="D56" i="1"/>
  <c r="A57" i="1"/>
  <c r="A58" i="1" l="1"/>
  <c r="C57" i="1"/>
  <c r="D57" i="1"/>
  <c r="C58" i="1" l="1"/>
  <c r="D58" i="1"/>
  <c r="A59" i="1"/>
  <c r="C59" i="1" l="1"/>
  <c r="A60" i="1"/>
  <c r="D59" i="1"/>
  <c r="A61" i="1" l="1"/>
  <c r="C60" i="1"/>
  <c r="D60" i="1"/>
  <c r="D61" i="1" l="1"/>
  <c r="A62" i="1"/>
  <c r="C61" i="1"/>
  <c r="D62" i="1" l="1"/>
  <c r="A63" i="1"/>
  <c r="C62" i="1"/>
  <c r="A64" i="1" l="1"/>
  <c r="C63" i="1"/>
  <c r="D63" i="1"/>
  <c r="C64" i="1" l="1"/>
  <c r="D64" i="1"/>
  <c r="A65" i="1"/>
  <c r="C65" i="1" l="1"/>
  <c r="A66" i="1"/>
  <c r="D65" i="1"/>
  <c r="A67" i="1" l="1"/>
  <c r="C66" i="1"/>
  <c r="D66" i="1"/>
  <c r="D67" i="1" l="1"/>
  <c r="A68" i="1"/>
  <c r="C67" i="1"/>
  <c r="C68" i="1" l="1"/>
  <c r="D68" i="1"/>
  <c r="A69" i="1"/>
  <c r="A70" i="1" l="1"/>
  <c r="C69" i="1"/>
  <c r="D69" i="1"/>
  <c r="C70" i="1" l="1"/>
  <c r="D70" i="1"/>
  <c r="A71" i="1"/>
  <c r="A72" i="1" l="1"/>
  <c r="D71" i="1"/>
  <c r="C71" i="1"/>
  <c r="A73" i="1" l="1"/>
  <c r="C72" i="1"/>
  <c r="D72" i="1"/>
  <c r="D73" i="1" l="1"/>
  <c r="A74" i="1"/>
  <c r="C73" i="1"/>
  <c r="D74" i="1" l="1"/>
  <c r="A75" i="1"/>
  <c r="C74" i="1"/>
  <c r="A76" i="1" l="1"/>
  <c r="C75" i="1"/>
  <c r="D75" i="1"/>
  <c r="C76" i="1" l="1"/>
  <c r="D76" i="1"/>
  <c r="A77" i="1"/>
  <c r="A78" i="1" l="1"/>
  <c r="C77" i="1"/>
  <c r="D77" i="1"/>
  <c r="A79" i="1" l="1"/>
  <c r="C78" i="1"/>
  <c r="D78" i="1"/>
  <c r="D79" i="1" l="1"/>
  <c r="A80" i="1"/>
  <c r="C79" i="1"/>
  <c r="D80" i="1" l="1"/>
  <c r="A81" i="1"/>
  <c r="C80" i="1"/>
  <c r="A82" i="1" l="1"/>
  <c r="D81" i="1"/>
  <c r="C81" i="1"/>
  <c r="C82" i="1" l="1"/>
  <c r="D82" i="1"/>
  <c r="A83" i="1"/>
  <c r="A84" i="1" l="1"/>
  <c r="D83" i="1"/>
  <c r="C83" i="1"/>
  <c r="A85" i="1" l="1"/>
  <c r="C84" i="1"/>
  <c r="D84" i="1"/>
  <c r="D85" i="1" l="1"/>
  <c r="A86" i="1"/>
  <c r="C85" i="1"/>
  <c r="C86" i="1" l="1"/>
  <c r="D86" i="1"/>
  <c r="A87" i="1"/>
  <c r="A88" i="1" l="1"/>
  <c r="C87" i="1"/>
  <c r="D87" i="1"/>
  <c r="C88" i="1" l="1"/>
  <c r="D88" i="1"/>
  <c r="A89" i="1"/>
  <c r="A90" i="1" l="1"/>
  <c r="C89" i="1"/>
  <c r="D89" i="1"/>
  <c r="A91" i="1" l="1"/>
  <c r="C90" i="1"/>
  <c r="D90" i="1"/>
  <c r="D91" i="1" l="1"/>
  <c r="A92" i="1"/>
  <c r="C91" i="1"/>
  <c r="D92" i="1" l="1"/>
  <c r="C92" i="1"/>
  <c r="A93" i="1"/>
  <c r="A94" i="1" l="1"/>
  <c r="C93" i="1"/>
  <c r="D93" i="1"/>
  <c r="C94" i="1" l="1"/>
  <c r="D94" i="1"/>
  <c r="A95" i="1"/>
  <c r="A96" i="1" l="1"/>
  <c r="C95" i="1"/>
  <c r="D95" i="1"/>
  <c r="A97" i="1" l="1"/>
  <c r="C96" i="1"/>
  <c r="D96" i="1"/>
  <c r="D97" i="1" l="1"/>
  <c r="A98" i="1"/>
  <c r="C97" i="1"/>
  <c r="D98" i="1" l="1"/>
  <c r="A99" i="1"/>
  <c r="C98" i="1"/>
  <c r="A100" i="1" l="1"/>
  <c r="D99" i="1"/>
  <c r="C99" i="1"/>
  <c r="C100" i="1" l="1"/>
  <c r="D100" i="1"/>
  <c r="A101" i="1"/>
  <c r="A102" i="1" l="1"/>
  <c r="C101" i="1"/>
  <c r="D101" i="1"/>
  <c r="A103" i="1" l="1"/>
  <c r="C102" i="1"/>
  <c r="D102" i="1"/>
  <c r="D103" i="1" l="1"/>
  <c r="A104" i="1"/>
  <c r="C103" i="1"/>
  <c r="C104" i="1" l="1"/>
  <c r="D104" i="1"/>
  <c r="A105" i="1"/>
  <c r="A106" i="1" l="1"/>
  <c r="C105" i="1"/>
  <c r="D105" i="1"/>
  <c r="C106" i="1" l="1"/>
  <c r="D106" i="1"/>
  <c r="A107" i="1"/>
  <c r="A108" i="1" l="1"/>
  <c r="D107" i="1"/>
  <c r="C107" i="1"/>
  <c r="A109" i="1" l="1"/>
  <c r="C108" i="1"/>
  <c r="D108" i="1"/>
  <c r="D109" i="1" l="1"/>
  <c r="A110" i="1"/>
  <c r="C109" i="1"/>
  <c r="D110" i="1" l="1"/>
  <c r="A111" i="1"/>
  <c r="C110" i="1"/>
  <c r="A112" i="1" l="1"/>
  <c r="C111" i="1"/>
  <c r="D111" i="1"/>
  <c r="C112" i="1" l="1"/>
  <c r="D112" i="1"/>
  <c r="A113" i="1"/>
  <c r="A114" i="1" l="1"/>
  <c r="C113" i="1"/>
  <c r="D113" i="1"/>
  <c r="A115" i="1" l="1"/>
  <c r="C114" i="1"/>
  <c r="D114" i="1"/>
  <c r="D115" i="1" l="1"/>
  <c r="A116" i="1"/>
  <c r="C115" i="1"/>
  <c r="D116" i="1" l="1"/>
  <c r="A117" i="1"/>
  <c r="C116" i="1"/>
  <c r="A118" i="1" l="1"/>
  <c r="D117" i="1"/>
  <c r="C117" i="1"/>
  <c r="C118" i="1" l="1"/>
  <c r="D118" i="1"/>
  <c r="A119" i="1"/>
  <c r="A120" i="1" l="1"/>
  <c r="D119" i="1"/>
  <c r="C119" i="1"/>
  <c r="A121" i="1" l="1"/>
  <c r="C120" i="1"/>
  <c r="D120" i="1"/>
  <c r="D121" i="1" l="1"/>
  <c r="A122" i="1"/>
  <c r="C121" i="1"/>
  <c r="C122" i="1" l="1"/>
  <c r="D122" i="1"/>
  <c r="A123" i="1"/>
  <c r="A124" i="1" l="1"/>
  <c r="C123" i="1"/>
  <c r="D123" i="1"/>
  <c r="C124" i="1" l="1"/>
  <c r="D124" i="1"/>
  <c r="A125" i="1"/>
  <c r="A126" i="1" l="1"/>
  <c r="C125" i="1"/>
  <c r="D125" i="1"/>
  <c r="A127" i="1" l="1"/>
  <c r="C126" i="1"/>
  <c r="D126" i="1"/>
  <c r="D127" i="1" l="1"/>
  <c r="A128" i="1"/>
  <c r="C127" i="1"/>
  <c r="D128" i="1" l="1"/>
  <c r="C128" i="1"/>
  <c r="A129" i="1"/>
  <c r="C129" i="1" l="1"/>
  <c r="C14" i="1" s="1"/>
  <c r="H8" i="1" s="1"/>
  <c r="D129" i="1"/>
  <c r="H18" i="1" l="1"/>
  <c r="H19" i="1" s="1"/>
  <c r="H20" i="1"/>
  <c r="H21" i="1" s="1"/>
</calcChain>
</file>

<file path=xl/sharedStrings.xml><?xml version="1.0" encoding="utf-8"?>
<sst xmlns="http://schemas.openxmlformats.org/spreadsheetml/2006/main" count="159" uniqueCount="144">
  <si>
    <t>Area</t>
  </si>
  <si>
    <t>Project</t>
  </si>
  <si>
    <t>Name</t>
  </si>
  <si>
    <t>Soil</t>
  </si>
  <si>
    <t>ha</t>
  </si>
  <si>
    <t>%</t>
  </si>
  <si>
    <t>OM</t>
  </si>
  <si>
    <t>Topography</t>
  </si>
  <si>
    <t>Ave. slope</t>
  </si>
  <si>
    <t>Slope length</t>
  </si>
  <si>
    <t>m</t>
  </si>
  <si>
    <t>Soil Loss from a Construction Area for a Design Storm</t>
  </si>
  <si>
    <t>Input</t>
  </si>
  <si>
    <t>Time interval</t>
  </si>
  <si>
    <t>hr</t>
  </si>
  <si>
    <t>Rainfall duration</t>
  </si>
  <si>
    <t>Max. 30min rainfall intensity</t>
  </si>
  <si>
    <t>cm/hr</t>
  </si>
  <si>
    <t>Rainfall</t>
  </si>
  <si>
    <t>Time</t>
  </si>
  <si>
    <t>Rainfall (cm)</t>
  </si>
  <si>
    <t>Rainfall Intensity (cm/hr)</t>
  </si>
  <si>
    <t>*** Time interval should be 0.5hr or over 1 hour!</t>
  </si>
  <si>
    <t>After construction</t>
  </si>
  <si>
    <t>Impervious area</t>
  </si>
  <si>
    <t>R</t>
  </si>
  <si>
    <t>K</t>
  </si>
  <si>
    <t>L</t>
  </si>
  <si>
    <t>S</t>
  </si>
  <si>
    <t>USLE</t>
  </si>
  <si>
    <t>R factor</t>
  </si>
  <si>
    <t>*** Rainfall duration cannot be over 48hr</t>
  </si>
  <si>
    <t>http://soils.usda.gov/technical/aids/investigations/texture/</t>
  </si>
  <si>
    <t>*** You need to know soil texture. Please visit the below site.</t>
  </si>
  <si>
    <t>Soil Texture</t>
  </si>
  <si>
    <t>Textural Class</t>
  </si>
  <si>
    <t> Average</t>
  </si>
  <si>
    <t> Less than 2 %</t>
  </si>
  <si>
    <t> More than 2 %</t>
  </si>
  <si>
    <t> Clay</t>
  </si>
  <si>
    <t> Clay Loam</t>
  </si>
  <si>
    <t> Coarse Sandy Loam</t>
  </si>
  <si>
    <t>--</t>
  </si>
  <si>
    <t> Fine Sand</t>
  </si>
  <si>
    <t> Fine Sandy Loam</t>
  </si>
  <si>
    <t> Heavy Clay</t>
  </si>
  <si>
    <t> Loam</t>
  </si>
  <si>
    <t> Loamy Fine Sand</t>
  </si>
  <si>
    <t> Loamy Sand</t>
  </si>
  <si>
    <t> Loamy Very Fine Sand</t>
  </si>
  <si>
    <t> Sand</t>
  </si>
  <si>
    <t> Sandy Clay Loam</t>
  </si>
  <si>
    <t> Sandy Loam</t>
  </si>
  <si>
    <t> Silt Loam</t>
  </si>
  <si>
    <t> Silty Clay</t>
  </si>
  <si>
    <t> Silty Clay Loam</t>
  </si>
  <si>
    <t> Very Fine Sand</t>
  </si>
  <si>
    <t> Very Fine Sandy Loam</t>
  </si>
  <si>
    <t>Soil Texture and K factor</t>
  </si>
  <si>
    <t>*** If you don't know the OM percentage, just leave the above cell blank.</t>
  </si>
  <si>
    <t xml:space="preserve">     Or, you can use tha soil traangle attached at the end of this worksheet.</t>
  </si>
  <si>
    <t>Soil Texture Triangle</t>
  </si>
  <si>
    <t>*** If rainfall duration is over 0.50hr,</t>
  </si>
  <si>
    <t xml:space="preserve">     you need to put the max. 30min rainfall intensity manually.</t>
  </si>
  <si>
    <t>Vegetation</t>
  </si>
  <si>
    <t>Same as above, except raked with bulldozer and root-raked up and down hill</t>
  </si>
  <si>
    <t>Compact, smooth, scraped with bulldozer or scraper up and down hill</t>
  </si>
  <si>
    <t>Compact, smooth, scraped with bulldozer or scraper across the slope</t>
  </si>
  <si>
    <t>Same as above, except raked with bulldozer and root-raked across the slope</t>
  </si>
  <si>
    <t>Loose as a disked plow layer</t>
  </si>
  <si>
    <t>Rough irregular surface, equipment tracks in all</t>
  </si>
  <si>
    <t>Loose with rough surface &gt; 0.3 depth</t>
  </si>
  <si>
    <t>Loose with smooth surface &lt; 0.3 depth</t>
  </si>
  <si>
    <t>Small sediment basins, 0.09 ha basin/ha</t>
  </si>
  <si>
    <t>Small sediment basins, 0.13 ha basin/ha</t>
  </si>
  <si>
    <t>Downstream sediment basin with chemical flocculants</t>
  </si>
  <si>
    <t>Downstream sediment basin without chemical flocculants</t>
  </si>
  <si>
    <t>Erosion control structures, normal-rate use</t>
  </si>
  <si>
    <t>Erosion control structures, high-rate use</t>
  </si>
  <si>
    <t>Strip building</t>
  </si>
  <si>
    <t>Erosion Control Practices</t>
  </si>
  <si>
    <t>P factor</t>
  </si>
  <si>
    <t>Control Practice</t>
  </si>
  <si>
    <t>Conditions or practices</t>
  </si>
  <si>
    <t>None</t>
  </si>
  <si>
    <t>Per area</t>
  </si>
  <si>
    <t>Total</t>
  </si>
  <si>
    <t>tonnes/ha</t>
  </si>
  <si>
    <t>tonnes</t>
  </si>
  <si>
    <t>During construction</t>
  </si>
  <si>
    <t>During</t>
  </si>
  <si>
    <t>After</t>
  </si>
  <si>
    <t>*** Assumed no vegetation cover and bulldozed soil during construction.</t>
  </si>
  <si>
    <t>Mulching or vegetation covers after construction</t>
  </si>
  <si>
    <t>No mulch or seeding</t>
  </si>
  <si>
    <t>Straw or hay tied down by anchoring and tracking equipment used on slope with application of 2.25 tonnes/ha when slope &lt; 5%</t>
  </si>
  <si>
    <t>Straw or hay tied down by anchoring and tracking equipment used on slope with application of 2.25 tonnes/ha when 6 &lt;= slope &lt; 10%</t>
  </si>
  <si>
    <t>Straw or hay tied down by anchoring and tracking equipment used on slope with application of 3.4 tonnes/ha when slope &lt; 5%</t>
  </si>
  <si>
    <t>Straw or hay tied down by anchoring and tracking equipment used on slope with application of 3.4 tonnes/ha when 6 &lt;= slope &lt; 10%</t>
  </si>
  <si>
    <t>Straw or hay tied down by anchoring and tracking equipment used on slope with application of 4.5 tonnes/ha when slope &lt; 5%</t>
  </si>
  <si>
    <t>Straw or hay tied down by anchoring and tracking equipment used on slope with application of 4.5 tonnes/ha when 6 &lt;= slope &lt; 10%</t>
  </si>
  <si>
    <t>Straw or hay tied down by anchoring and tracking equipment used on slope with application of 4.5 tonnes/ha when 11 &lt;= slope &lt; 15%</t>
  </si>
  <si>
    <t>Straw or hay tied down by anchoring and tracking equipment used on slope with application of 4.5 tonnes/ha when 16 &lt;= slope &lt; 20%</t>
  </si>
  <si>
    <t>Straw or hay tied down by anchoring and tracking equipment used on slope with application of 4.5 tonnes/ha when 21 &lt;= slope &lt; 25%</t>
  </si>
  <si>
    <t>Crushed stone with application of 300 tonnes/ha when slope &lt; 15%</t>
  </si>
  <si>
    <t>Crushed stone with application of 300 tonnes/ha when 16% &lt;= slope &lt; 20%</t>
  </si>
  <si>
    <t>Crushed stone with application of 300 tonnes/ha when 21% &lt;= slope &lt; 33%</t>
  </si>
  <si>
    <t>Crushed stone with application of 540 tonnes/ha when slope &lt; 20%</t>
  </si>
  <si>
    <t>Crushed stone with application of 540 tonnes/ha when 21% &lt;= slope &lt; 35%</t>
  </si>
  <si>
    <t>Wood chips with application of 15 tonnes/ha when slope &lt; 15</t>
  </si>
  <si>
    <t>Wood chips with application of 15 tonnes/ha when 16 &lt;= slope &lt; 20</t>
  </si>
  <si>
    <t>Wood chips with application of 27 tonnes/ha when slope &lt; 15</t>
  </si>
  <si>
    <t>Wood chips with application of 27 tonnes/ha when 16 &lt;= slope &lt; 20</t>
  </si>
  <si>
    <t>Wood chips with application of 56 tonnes/ha when slope &lt; 15</t>
  </si>
  <si>
    <t>Wood chips with application of 56 tonnes/ha when 16 &lt;= slope &lt; 20</t>
  </si>
  <si>
    <t>Wood chips with application of 56 tonnes/ha when 21 &lt;= slope &lt; 33</t>
  </si>
  <si>
    <r>
      <t>Asphalt emulsion, 12 m</t>
    </r>
    <r>
      <rPr>
        <vertAlign val="superscript"/>
        <sz val="10"/>
        <rFont val="Arial"/>
        <family val="2"/>
      </rPr>
      <t>3</t>
    </r>
    <r>
      <rPr>
        <sz val="10"/>
        <rFont val="Arial"/>
        <charset val="129"/>
      </rPr>
      <t>/ha</t>
    </r>
  </si>
  <si>
    <t>Temporary seeding with grain or fast-growing grass without mulch, during first 6 weeks of growth</t>
  </si>
  <si>
    <t>Temporary seeding with grain or fast-growing grass with straw, 2.25 tonnes/ha, during first 6 weeks of growth</t>
  </si>
  <si>
    <t>Temporary seeding with grain or fast-growing grass with straw, 2.25 tonnes/ha, after week 6 of growth</t>
  </si>
  <si>
    <t>Temporary seeding with grain or fast-growing grass without mulch, after week 6 of growth</t>
  </si>
  <si>
    <t>Temporary seeding with grain or fast-growing grass with straw, 3.4 tonnes/ha, during first 6 weeks of growth</t>
  </si>
  <si>
    <t>Temporary seeding with grain or fast-growing grass with straw, 3.4 tonnes/ha, after week 6 of growth</t>
  </si>
  <si>
    <t>Temporary seeding with grain or fast-growing grass with stone, 300 tonnes/ha, during first 6 weeks of growth</t>
  </si>
  <si>
    <t>Temporary seeding with grain or fast-growing grass with stone, 540 tonnes/ha, after week 6 of growth</t>
  </si>
  <si>
    <t>Temporary seeding with grain or fast-growing grass with wood chips, 15 tonnes/ha, after week 6 of growth</t>
  </si>
  <si>
    <t>Temporary seeding with grain or fast-growing grass with wood chips, 27 tonnes/ha, after week 6 of growth</t>
  </si>
  <si>
    <t>Temporary seeding with grain or fast-growing grass with wood chips, 56 tonnes/ha, after week 6 of growth</t>
  </si>
  <si>
    <t>Mulch Type</t>
  </si>
  <si>
    <t>C factor</t>
  </si>
  <si>
    <t>Temporary seeding with grain or fast-growing grass with stone, 300 tonnes/ha, after week 6 of growth</t>
  </si>
  <si>
    <t>Temporary seeding with grain or fast-growing grass with stone, 540 tonnes/ha, during first 6 weeks of growth</t>
  </si>
  <si>
    <t>Temporary seeding with grain or fast-growing grass with wood chips, 15 tonnes/ha, during first 6 weeks of growth</t>
  </si>
  <si>
    <t>Temporary seeding with grain or fast-growing grass with wood chips, 27 tonnes/ha, during first 6 weeks of growth</t>
  </si>
  <si>
    <t>Temporary seeding with grain or fast-growing grass with wood chips, 56 tonnes/ha, during first 6 weeks of growth</t>
  </si>
  <si>
    <t>Sod, after week 6 of growth</t>
  </si>
  <si>
    <t>Sod, during first 6 weeks of growth</t>
  </si>
  <si>
    <t>C(after)</t>
  </si>
  <si>
    <t>P(during)</t>
  </si>
  <si>
    <t>*** These yellow boxes,</t>
  </si>
  <si>
    <t>,are prepared for your input data.</t>
  </si>
  <si>
    <t>&lt;- dropdown</t>
  </si>
  <si>
    <t>http://www.omafra.gov.on.ca/english/engineer/facts/00-001.htm#tab2</t>
  </si>
  <si>
    <t>Test#1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</si>
</sst>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h:mm;@"/>
    <numFmt numFmtId="166" formatCode="#,##0.000"/>
  </numFmts>
  <fonts count="15">
    <font>
      <sz val="10"/>
      <name val="Arial"/>
      <charset val="129"/>
    </font>
    <font>
      <sz val="10"/>
      <name val="Arial"/>
      <charset val="129"/>
    </font>
    <font>
      <sz val="8"/>
      <name val="Arial"/>
      <charset val="129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10"/>
      <name val="Arial"/>
      <charset val="129"/>
    </font>
    <font>
      <u/>
      <sz val="10"/>
      <color indexed="12"/>
      <name val="Arial"/>
    </font>
    <font>
      <sz val="10"/>
      <color indexed="12"/>
      <name val="Arial"/>
      <charset val="129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9"/>
        <bgColor indexed="64"/>
      </patternFill>
    </fill>
  </fills>
  <borders count="4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8"/>
      </left>
      <right/>
      <top style="thick">
        <color indexed="8"/>
      </top>
      <bottom style="double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vertical="center"/>
    </xf>
    <xf numFmtId="20" fontId="0" fillId="0" borderId="2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2" borderId="9" xfId="0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1" applyBorder="1" applyAlignment="1" applyProtection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/>
    </xf>
    <xf numFmtId="166" fontId="3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166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166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 vertical="center"/>
    </xf>
    <xf numFmtId="0" fontId="3" fillId="2" borderId="24" xfId="0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horizontal="right" vertical="center"/>
    </xf>
    <xf numFmtId="4" fontId="3" fillId="2" borderId="24" xfId="0" applyNumberFormat="1" applyFont="1" applyFill="1" applyBorder="1" applyAlignment="1">
      <alignment horizontal="right" vertical="center"/>
    </xf>
    <xf numFmtId="164" fontId="3" fillId="2" borderId="2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13" fillId="0" borderId="0" xfId="1" applyFont="1" applyBorder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155</xdr:row>
      <xdr:rowOff>161925</xdr:rowOff>
    </xdr:from>
    <xdr:to>
      <xdr:col>3</xdr:col>
      <xdr:colOff>809625</xdr:colOff>
      <xdr:row>187</xdr:row>
      <xdr:rowOff>19050</xdr:rowOff>
    </xdr:to>
    <xdr:pic>
      <xdr:nvPicPr>
        <xdr:cNvPr id="4100" name="Picture 4" descr="soil_triangle">
          <a:extLst>
            <a:ext uri="{FF2B5EF4-FFF2-40B4-BE49-F238E27FC236}">
              <a16:creationId xmlns:a16="http://schemas.microsoft.com/office/drawing/2014/main" id="{F72C7AF7-A0EA-4534-9E21-9FD6ED7C0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917775"/>
          <a:ext cx="5648325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438150</xdr:colOff>
      <xdr:row>13</xdr:row>
      <xdr:rowOff>95250</xdr:rowOff>
    </xdr:from>
    <xdr:to>
      <xdr:col>7</xdr:col>
      <xdr:colOff>571500</xdr:colOff>
      <xdr:row>15</xdr:row>
      <xdr:rowOff>76200</xdr:rowOff>
    </xdr:to>
    <xdr:sp macro="" textlink="">
      <xdr:nvSpPr>
        <xdr:cNvPr id="4103" name="AutoShape 7">
          <a:extLst>
            <a:ext uri="{FF2B5EF4-FFF2-40B4-BE49-F238E27FC236}">
              <a16:creationId xmlns:a16="http://schemas.microsoft.com/office/drawing/2014/main" id="{1B329E94-37A5-4034-B482-7C02387E018C}"/>
            </a:ext>
          </a:extLst>
        </xdr:cNvPr>
        <xdr:cNvSpPr>
          <a:spLocks noChangeArrowheads="1"/>
        </xdr:cNvSpPr>
      </xdr:nvSpPr>
      <xdr:spPr bwMode="auto">
        <a:xfrm>
          <a:off x="7800975" y="2505075"/>
          <a:ext cx="981075" cy="314325"/>
        </a:xfrm>
        <a:prstGeom prst="downArrow">
          <a:avLst>
            <a:gd name="adj1" fmla="val 49370"/>
            <a:gd name="adj2" fmla="val 54546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oils.usda.gov/technical/aids/investigations/texture/" TargetMode="External"/><Relationship Id="rId2" Type="http://schemas.openxmlformats.org/officeDocument/2006/relationships/hyperlink" Target="http://www.omafra.gov.on.ca/english/engineer/facts/00-001.htm" TargetMode="External"/><Relationship Id="rId1" Type="http://schemas.openxmlformats.org/officeDocument/2006/relationships/hyperlink" Target="http://soils.usda.gov/technical/aids/investigations/textur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8"/>
  <sheetViews>
    <sheetView tabSelected="1" workbookViewId="0">
      <selection activeCell="D25" sqref="D25"/>
    </sheetView>
  </sheetViews>
  <sheetFormatPr defaultRowHeight="12.75"/>
  <cols>
    <col min="1" max="1" width="21.140625" style="2" bestFit="1" customWidth="1"/>
    <col min="2" max="2" width="26.5703125" style="3" customWidth="1"/>
    <col min="3" max="3" width="25.28515625" style="1" bestFit="1" customWidth="1"/>
    <col min="4" max="4" width="15.5703125" style="1" customWidth="1"/>
    <col min="5" max="5" width="9.140625" style="1"/>
    <col min="6" max="9" width="12.7109375" style="1" customWidth="1"/>
    <col min="10" max="16384" width="9.140625" style="1"/>
  </cols>
  <sheetData>
    <row r="1" spans="1:8" ht="30" customHeight="1">
      <c r="A1" s="93" t="s">
        <v>11</v>
      </c>
      <c r="B1" s="93"/>
      <c r="C1" s="93"/>
      <c r="D1" s="93"/>
    </row>
    <row r="3" spans="1:8" ht="13.5" thickBot="1"/>
    <row r="4" spans="1:8" ht="14.25" thickTop="1" thickBot="1">
      <c r="A4" s="33" t="s">
        <v>139</v>
      </c>
      <c r="B4" s="35"/>
      <c r="C4" s="34" t="s">
        <v>140</v>
      </c>
    </row>
    <row r="5" spans="1:8" ht="14.25" thickTop="1" thickBot="1"/>
    <row r="6" spans="1:8" ht="16.5" thickTop="1" thickBot="1">
      <c r="A6" s="95" t="s">
        <v>12</v>
      </c>
      <c r="B6" s="96"/>
      <c r="C6" s="96"/>
      <c r="D6" s="97"/>
      <c r="E6" s="6"/>
      <c r="F6" s="6"/>
      <c r="G6" s="88" t="s">
        <v>29</v>
      </c>
      <c r="H6" s="89"/>
    </row>
    <row r="7" spans="1:8" ht="3" customHeight="1" thickTop="1" thickBot="1">
      <c r="A7" s="18"/>
      <c r="B7" s="19"/>
      <c r="C7" s="19"/>
      <c r="D7" s="20"/>
      <c r="E7" s="6"/>
      <c r="F7" s="6"/>
      <c r="G7" s="30"/>
      <c r="H7" s="8"/>
    </row>
    <row r="8" spans="1:8" ht="14.25" thickTop="1" thickBot="1">
      <c r="A8" s="98" t="s">
        <v>1</v>
      </c>
      <c r="B8" s="7" t="s">
        <v>2</v>
      </c>
      <c r="C8" s="77" t="s">
        <v>143</v>
      </c>
      <c r="D8" s="8"/>
      <c r="G8" s="49" t="s">
        <v>25</v>
      </c>
      <c r="H8" s="53">
        <f>SUM(D34:D129)*C14</f>
        <v>16.453243415214079</v>
      </c>
    </row>
    <row r="9" spans="1:8" ht="14.25" thickTop="1" thickBot="1">
      <c r="A9" s="98"/>
      <c r="B9" s="7" t="s">
        <v>0</v>
      </c>
      <c r="C9" s="78">
        <v>50</v>
      </c>
      <c r="D9" s="8" t="s">
        <v>4</v>
      </c>
      <c r="G9" s="50" t="s">
        <v>26</v>
      </c>
      <c r="H9" s="53">
        <f>VLOOKUP(C20,A135:D152,IF(C21="", 2, IF(C21&lt;2,3,4)),FALSE)</f>
        <v>0.22</v>
      </c>
    </row>
    <row r="10" spans="1:8" ht="14.25" thickTop="1" thickBot="1">
      <c r="A10" s="87" t="s">
        <v>18</v>
      </c>
      <c r="B10" s="7" t="s">
        <v>13</v>
      </c>
      <c r="C10" s="79">
        <v>0.5</v>
      </c>
      <c r="D10" s="8" t="s">
        <v>14</v>
      </c>
      <c r="G10" s="51" t="s">
        <v>27</v>
      </c>
      <c r="H10" s="53">
        <f>(C24/22.13)^IF(C23&lt;1,0.2,IF(C23&lt;3,0.3,IF(C23&lt;4.5,0.4,0.5)))</f>
        <v>2.2962670883769789</v>
      </c>
    </row>
    <row r="11" spans="1:8" ht="14.25" thickTop="1" thickBot="1">
      <c r="A11" s="87"/>
      <c r="B11" s="94" t="s">
        <v>22</v>
      </c>
      <c r="C11" s="94"/>
      <c r="D11" s="8"/>
      <c r="G11" s="51" t="s">
        <v>28</v>
      </c>
      <c r="H11" s="53">
        <f>0.065+0.04579*C23+0.0065*C23^2</f>
        <v>0.212336</v>
      </c>
    </row>
    <row r="12" spans="1:8" ht="14.25" thickTop="1" thickBot="1">
      <c r="A12" s="87"/>
      <c r="B12" s="7" t="s">
        <v>15</v>
      </c>
      <c r="C12" s="79">
        <v>3</v>
      </c>
      <c r="D12" s="8" t="s">
        <v>14</v>
      </c>
      <c r="G12" s="52" t="s">
        <v>137</v>
      </c>
      <c r="H12" s="58">
        <f>VLOOKUP(C26,A194:H234,8,FALSE)</f>
        <v>0.01</v>
      </c>
    </row>
    <row r="13" spans="1:8" ht="14.25" thickTop="1" thickBot="1">
      <c r="A13" s="87"/>
      <c r="B13" s="94" t="s">
        <v>31</v>
      </c>
      <c r="C13" s="94"/>
      <c r="D13" s="8"/>
      <c r="G13" s="57" t="s">
        <v>138</v>
      </c>
      <c r="H13" s="54">
        <f>VLOOKUP(C27,A239:D254,4,FALSE)</f>
        <v>0.5</v>
      </c>
    </row>
    <row r="14" spans="1:8" ht="13.5" thickTop="1">
      <c r="A14" s="87"/>
      <c r="B14" s="7" t="s">
        <v>16</v>
      </c>
      <c r="C14" s="29">
        <f>IF($C$10&lt;=0.5,MAX(C34:C129),"Manual input is needed here!")</f>
        <v>2.5</v>
      </c>
      <c r="D14" s="8" t="s">
        <v>17</v>
      </c>
    </row>
    <row r="15" spans="1:8">
      <c r="A15" s="87"/>
      <c r="B15" s="36" t="s">
        <v>62</v>
      </c>
      <c r="C15" s="29"/>
      <c r="D15" s="8"/>
    </row>
    <row r="16" spans="1:8" ht="13.5" thickBot="1">
      <c r="A16" s="87"/>
      <c r="B16" s="36" t="s">
        <v>63</v>
      </c>
      <c r="C16" s="29"/>
      <c r="D16" s="8"/>
    </row>
    <row r="17" spans="1:9" ht="16.5" thickTop="1" thickBot="1">
      <c r="A17" s="113" t="s">
        <v>3</v>
      </c>
      <c r="B17" s="36" t="s">
        <v>33</v>
      </c>
      <c r="C17" s="29"/>
      <c r="D17" s="8"/>
      <c r="F17" s="88" t="str">
        <f>"Soil erosion for " &amp; C8</f>
        <v>Soil erosion for Test#1</v>
      </c>
      <c r="G17" s="100"/>
      <c r="H17" s="100"/>
      <c r="I17" s="89"/>
    </row>
    <row r="18" spans="1:9" ht="13.5" thickTop="1">
      <c r="A18" s="113"/>
      <c r="B18" s="36" t="s">
        <v>60</v>
      </c>
      <c r="C18" s="29"/>
      <c r="D18" s="8"/>
      <c r="F18" s="103" t="s">
        <v>90</v>
      </c>
      <c r="G18" s="68" t="s">
        <v>85</v>
      </c>
      <c r="H18" s="69">
        <f>H8*H9*H10*H11*H13</f>
        <v>0.88245027160326039</v>
      </c>
      <c r="I18" s="70" t="s">
        <v>87</v>
      </c>
    </row>
    <row r="19" spans="1:9" ht="13.5" thickBot="1">
      <c r="A19" s="113"/>
      <c r="B19" s="37" t="s">
        <v>32</v>
      </c>
      <c r="C19" s="29"/>
      <c r="D19" s="8"/>
      <c r="F19" s="104"/>
      <c r="G19" s="71" t="s">
        <v>86</v>
      </c>
      <c r="H19" s="72">
        <f>H18*C9</f>
        <v>44.122513580163023</v>
      </c>
      <c r="I19" s="73" t="s">
        <v>88</v>
      </c>
    </row>
    <row r="20" spans="1:9" ht="14.25" thickTop="1" thickBot="1">
      <c r="A20" s="113"/>
      <c r="B20" s="38" t="s">
        <v>34</v>
      </c>
      <c r="C20" s="80" t="s">
        <v>44</v>
      </c>
      <c r="D20" s="8"/>
      <c r="F20" s="104" t="s">
        <v>91</v>
      </c>
      <c r="G20" s="71" t="s">
        <v>85</v>
      </c>
      <c r="H20" s="72">
        <f>H8*H9*H10*H11*H12</f>
        <v>1.7649005432065209E-2</v>
      </c>
      <c r="I20" s="73" t="s">
        <v>87</v>
      </c>
    </row>
    <row r="21" spans="1:9" ht="14.25" thickTop="1" thickBot="1">
      <c r="A21" s="113"/>
      <c r="B21" s="7" t="s">
        <v>6</v>
      </c>
      <c r="C21" s="81">
        <v>1.5</v>
      </c>
      <c r="D21" s="8" t="s">
        <v>5</v>
      </c>
      <c r="F21" s="105"/>
      <c r="G21" s="74" t="s">
        <v>86</v>
      </c>
      <c r="H21" s="75">
        <f>(1-C28/100)*C9*H20</f>
        <v>0.66183770370244532</v>
      </c>
      <c r="I21" s="76" t="s">
        <v>88</v>
      </c>
    </row>
    <row r="22" spans="1:9" ht="14.25" thickTop="1" thickBot="1">
      <c r="A22" s="113"/>
      <c r="B22" s="36" t="s">
        <v>59</v>
      </c>
      <c r="C22" s="7"/>
      <c r="D22" s="8"/>
      <c r="G22" s="5"/>
    </row>
    <row r="23" spans="1:9" ht="14.25" thickTop="1" thickBot="1">
      <c r="A23" s="99" t="s">
        <v>7</v>
      </c>
      <c r="B23" s="7" t="s">
        <v>8</v>
      </c>
      <c r="C23" s="82">
        <v>2.4</v>
      </c>
      <c r="D23" s="8" t="s">
        <v>5</v>
      </c>
      <c r="G23" s="5"/>
    </row>
    <row r="24" spans="1:9" ht="14.25" thickTop="1" thickBot="1">
      <c r="A24" s="99"/>
      <c r="B24" s="7" t="s">
        <v>9</v>
      </c>
      <c r="C24" s="79">
        <v>353.5</v>
      </c>
      <c r="D24" s="8" t="s">
        <v>10</v>
      </c>
      <c r="G24" s="5"/>
    </row>
    <row r="25" spans="1:9" ht="14.25" thickTop="1" thickBot="1">
      <c r="A25" s="106" t="s">
        <v>64</v>
      </c>
      <c r="B25" s="36" t="s">
        <v>92</v>
      </c>
      <c r="C25" s="21"/>
      <c r="D25" s="8"/>
      <c r="G25" s="5"/>
    </row>
    <row r="26" spans="1:9" ht="14.25" thickTop="1" thickBot="1">
      <c r="A26" s="106"/>
      <c r="B26" s="26" t="s">
        <v>23</v>
      </c>
      <c r="C26" s="79" t="s">
        <v>135</v>
      </c>
      <c r="D26" s="8" t="s">
        <v>141</v>
      </c>
      <c r="G26" s="5"/>
    </row>
    <row r="27" spans="1:9" ht="14.25" thickTop="1" thickBot="1">
      <c r="A27" s="56" t="s">
        <v>82</v>
      </c>
      <c r="B27" s="26" t="s">
        <v>89</v>
      </c>
      <c r="C27" s="79" t="s">
        <v>77</v>
      </c>
      <c r="D27" s="8" t="s">
        <v>141</v>
      </c>
      <c r="G27" s="5"/>
    </row>
    <row r="28" spans="1:9" ht="14.25" thickTop="1" thickBot="1">
      <c r="A28" s="28" t="s">
        <v>24</v>
      </c>
      <c r="B28" s="26" t="s">
        <v>23</v>
      </c>
      <c r="C28" s="83">
        <v>25</v>
      </c>
      <c r="D28" s="8" t="s">
        <v>5</v>
      </c>
      <c r="G28" s="5"/>
    </row>
    <row r="29" spans="1:9" ht="3" customHeight="1" thickTop="1" thickBot="1">
      <c r="A29" s="15"/>
      <c r="B29" s="12"/>
      <c r="C29" s="13"/>
      <c r="D29" s="14"/>
      <c r="G29" s="5"/>
    </row>
    <row r="30" spans="1:9" ht="14.25" thickTop="1" thickBot="1">
      <c r="G30" s="5"/>
    </row>
    <row r="31" spans="1:9" ht="15.75" thickTop="1">
      <c r="A31" s="90" t="s">
        <v>18</v>
      </c>
      <c r="B31" s="91"/>
      <c r="C31" s="91"/>
      <c r="D31" s="92"/>
      <c r="G31" s="4"/>
    </row>
    <row r="32" spans="1:9" ht="13.5" thickBot="1">
      <c r="A32" s="22" t="s">
        <v>19</v>
      </c>
      <c r="B32" s="23" t="s">
        <v>20</v>
      </c>
      <c r="C32" s="23" t="s">
        <v>21</v>
      </c>
      <c r="D32" s="17" t="s">
        <v>30</v>
      </c>
      <c r="G32" s="4"/>
    </row>
    <row r="33" spans="1:7" ht="3" customHeight="1" thickTop="1" thickBot="1">
      <c r="A33" s="24"/>
      <c r="B33" s="25"/>
      <c r="C33" s="25"/>
      <c r="D33" s="16"/>
      <c r="G33" s="4"/>
    </row>
    <row r="34" spans="1:7" ht="14.25" thickTop="1" thickBot="1">
      <c r="A34" s="9">
        <v>0</v>
      </c>
      <c r="B34" s="79">
        <v>0</v>
      </c>
      <c r="C34" s="21">
        <f t="shared" ref="C34:C40" si="0">IF(A34="", "", B34/$C$10)</f>
        <v>0</v>
      </c>
      <c r="D34" s="8">
        <v>0</v>
      </c>
      <c r="G34" s="4"/>
    </row>
    <row r="35" spans="1:7" ht="14.25" thickTop="1" thickBot="1">
      <c r="A35" s="10">
        <f t="shared" ref="A35:A66" si="1">IF(A34="", "", IF(A34+$C$10/24&lt;=$C$12/24, A34+$C$10/24, ""))</f>
        <v>2.0833333333333332E-2</v>
      </c>
      <c r="B35" s="79">
        <v>0.15</v>
      </c>
      <c r="C35" s="21">
        <f t="shared" si="0"/>
        <v>0.3</v>
      </c>
      <c r="D35" s="31">
        <f t="shared" ref="D35:D40" si="2">IF(A35="","",IF((2.29+1.15*LN(C35))*B35&lt;0, 0, (2.29+1.15*LN(C35))*B35))</f>
        <v>0.13581469125377604</v>
      </c>
    </row>
    <row r="36" spans="1:7" ht="14.25" thickTop="1" thickBot="1">
      <c r="A36" s="10">
        <f t="shared" si="1"/>
        <v>4.1666666666666664E-2</v>
      </c>
      <c r="B36" s="79">
        <v>1.25</v>
      </c>
      <c r="C36" s="21">
        <f t="shared" si="0"/>
        <v>2.5</v>
      </c>
      <c r="D36" s="31">
        <f t="shared" si="2"/>
        <v>4.1796679270690982</v>
      </c>
    </row>
    <row r="37" spans="1:7" ht="14.25" thickTop="1" thickBot="1">
      <c r="A37" s="10">
        <f t="shared" si="1"/>
        <v>6.25E-2</v>
      </c>
      <c r="B37" s="79">
        <v>0.61750000000000005</v>
      </c>
      <c r="C37" s="21">
        <f t="shared" si="0"/>
        <v>1.2350000000000001</v>
      </c>
      <c r="D37" s="31">
        <f t="shared" si="2"/>
        <v>1.5639617726280179</v>
      </c>
    </row>
    <row r="38" spans="1:7" ht="14.25" thickTop="1" thickBot="1">
      <c r="A38" s="10">
        <f t="shared" si="1"/>
        <v>8.3333333333333329E-2</v>
      </c>
      <c r="B38" s="79">
        <v>0.35</v>
      </c>
      <c r="C38" s="21">
        <f t="shared" si="0"/>
        <v>0.7</v>
      </c>
      <c r="D38" s="31">
        <f t="shared" si="2"/>
        <v>0.65793833506466015</v>
      </c>
    </row>
    <row r="39" spans="1:7" ht="14.25" thickTop="1" thickBot="1">
      <c r="A39" s="10">
        <f t="shared" si="1"/>
        <v>0.10416666666666666</v>
      </c>
      <c r="B39" s="79">
        <v>0.1</v>
      </c>
      <c r="C39" s="21">
        <f t="shared" si="0"/>
        <v>0.2</v>
      </c>
      <c r="D39" s="31">
        <f t="shared" si="2"/>
        <v>4.3914640070078483E-2</v>
      </c>
    </row>
    <row r="40" spans="1:7" ht="14.25" thickTop="1" thickBot="1">
      <c r="A40" s="10">
        <f t="shared" si="1"/>
        <v>0.12499999999999999</v>
      </c>
      <c r="B40" s="79">
        <v>0.05</v>
      </c>
      <c r="C40" s="21">
        <f t="shared" si="0"/>
        <v>0.1</v>
      </c>
      <c r="D40" s="31">
        <f t="shared" si="2"/>
        <v>0</v>
      </c>
    </row>
    <row r="41" spans="1:7" ht="14.25" thickTop="1" thickBot="1">
      <c r="A41" s="10" t="str">
        <f t="shared" si="1"/>
        <v/>
      </c>
      <c r="B41" s="79"/>
      <c r="C41" s="21" t="str">
        <f t="shared" ref="C41:C98" si="3">IF(A41="", "", B41/$C$10)</f>
        <v/>
      </c>
      <c r="D41" s="31" t="str">
        <f t="shared" ref="D41:D104" si="4">IF(A41="","",IF((2.29+1.15*LN(C41))*B41&lt;0, 0, (2.29+1.15*LN(C41))*B41))</f>
        <v/>
      </c>
    </row>
    <row r="42" spans="1:7" ht="14.25" thickTop="1" thickBot="1">
      <c r="A42" s="10" t="str">
        <f t="shared" si="1"/>
        <v/>
      </c>
      <c r="B42" s="79"/>
      <c r="C42" s="21" t="str">
        <f t="shared" si="3"/>
        <v/>
      </c>
      <c r="D42" s="31" t="str">
        <f t="shared" si="4"/>
        <v/>
      </c>
    </row>
    <row r="43" spans="1:7" ht="14.25" thickTop="1" thickBot="1">
      <c r="A43" s="10" t="str">
        <f t="shared" si="1"/>
        <v/>
      </c>
      <c r="B43" s="79"/>
      <c r="C43" s="21" t="str">
        <f t="shared" si="3"/>
        <v/>
      </c>
      <c r="D43" s="31" t="str">
        <f t="shared" si="4"/>
        <v/>
      </c>
    </row>
    <row r="44" spans="1:7" ht="14.25" thickTop="1" thickBot="1">
      <c r="A44" s="10" t="str">
        <f t="shared" si="1"/>
        <v/>
      </c>
      <c r="B44" s="79"/>
      <c r="C44" s="21" t="str">
        <f t="shared" si="3"/>
        <v/>
      </c>
      <c r="D44" s="31" t="str">
        <f t="shared" si="4"/>
        <v/>
      </c>
    </row>
    <row r="45" spans="1:7" ht="14.25" thickTop="1" thickBot="1">
      <c r="A45" s="10" t="str">
        <f t="shared" si="1"/>
        <v/>
      </c>
      <c r="B45" s="79"/>
      <c r="C45" s="21" t="str">
        <f t="shared" si="3"/>
        <v/>
      </c>
      <c r="D45" s="31" t="str">
        <f t="shared" si="4"/>
        <v/>
      </c>
    </row>
    <row r="46" spans="1:7" ht="14.25" thickTop="1" thickBot="1">
      <c r="A46" s="10" t="str">
        <f t="shared" si="1"/>
        <v/>
      </c>
      <c r="B46" s="79"/>
      <c r="C46" s="21" t="str">
        <f t="shared" si="3"/>
        <v/>
      </c>
      <c r="D46" s="31" t="str">
        <f t="shared" si="4"/>
        <v/>
      </c>
    </row>
    <row r="47" spans="1:7" ht="14.25" thickTop="1" thickBot="1">
      <c r="A47" s="10" t="str">
        <f t="shared" si="1"/>
        <v/>
      </c>
      <c r="B47" s="79"/>
      <c r="C47" s="21" t="str">
        <f t="shared" si="3"/>
        <v/>
      </c>
      <c r="D47" s="31" t="str">
        <f t="shared" si="4"/>
        <v/>
      </c>
    </row>
    <row r="48" spans="1:7" ht="14.25" thickTop="1" thickBot="1">
      <c r="A48" s="10" t="str">
        <f t="shared" si="1"/>
        <v/>
      </c>
      <c r="B48" s="79"/>
      <c r="C48" s="21" t="str">
        <f t="shared" si="3"/>
        <v/>
      </c>
      <c r="D48" s="31" t="str">
        <f t="shared" si="4"/>
        <v/>
      </c>
    </row>
    <row r="49" spans="1:4" ht="14.25" thickTop="1" thickBot="1">
      <c r="A49" s="10" t="str">
        <f t="shared" si="1"/>
        <v/>
      </c>
      <c r="B49" s="79"/>
      <c r="C49" s="21" t="str">
        <f t="shared" si="3"/>
        <v/>
      </c>
      <c r="D49" s="31" t="str">
        <f t="shared" si="4"/>
        <v/>
      </c>
    </row>
    <row r="50" spans="1:4" ht="14.25" thickTop="1" thickBot="1">
      <c r="A50" s="10" t="str">
        <f t="shared" si="1"/>
        <v/>
      </c>
      <c r="B50" s="79"/>
      <c r="C50" s="21" t="str">
        <f t="shared" si="3"/>
        <v/>
      </c>
      <c r="D50" s="31" t="str">
        <f t="shared" si="4"/>
        <v/>
      </c>
    </row>
    <row r="51" spans="1:4" ht="14.25" thickTop="1" thickBot="1">
      <c r="A51" s="10" t="str">
        <f t="shared" si="1"/>
        <v/>
      </c>
      <c r="B51" s="79"/>
      <c r="C51" s="21" t="str">
        <f t="shared" si="3"/>
        <v/>
      </c>
      <c r="D51" s="31" t="str">
        <f t="shared" si="4"/>
        <v/>
      </c>
    </row>
    <row r="52" spans="1:4" ht="14.25" thickTop="1" thickBot="1">
      <c r="A52" s="10" t="str">
        <f t="shared" si="1"/>
        <v/>
      </c>
      <c r="B52" s="79"/>
      <c r="C52" s="21" t="str">
        <f t="shared" si="3"/>
        <v/>
      </c>
      <c r="D52" s="31" t="str">
        <f t="shared" si="4"/>
        <v/>
      </c>
    </row>
    <row r="53" spans="1:4" ht="14.25" thickTop="1" thickBot="1">
      <c r="A53" s="10" t="str">
        <f t="shared" si="1"/>
        <v/>
      </c>
      <c r="B53" s="79"/>
      <c r="C53" s="21" t="str">
        <f t="shared" si="3"/>
        <v/>
      </c>
      <c r="D53" s="31" t="str">
        <f t="shared" si="4"/>
        <v/>
      </c>
    </row>
    <row r="54" spans="1:4" ht="14.25" thickTop="1" thickBot="1">
      <c r="A54" s="10" t="str">
        <f t="shared" si="1"/>
        <v/>
      </c>
      <c r="B54" s="79"/>
      <c r="C54" s="21" t="str">
        <f t="shared" si="3"/>
        <v/>
      </c>
      <c r="D54" s="31" t="str">
        <f t="shared" si="4"/>
        <v/>
      </c>
    </row>
    <row r="55" spans="1:4" ht="14.25" thickTop="1" thickBot="1">
      <c r="A55" s="10" t="str">
        <f t="shared" si="1"/>
        <v/>
      </c>
      <c r="B55" s="79"/>
      <c r="C55" s="21" t="str">
        <f t="shared" si="3"/>
        <v/>
      </c>
      <c r="D55" s="31" t="str">
        <f t="shared" si="4"/>
        <v/>
      </c>
    </row>
    <row r="56" spans="1:4" ht="14.25" thickTop="1" thickBot="1">
      <c r="A56" s="10" t="str">
        <f t="shared" si="1"/>
        <v/>
      </c>
      <c r="B56" s="79"/>
      <c r="C56" s="21" t="str">
        <f t="shared" si="3"/>
        <v/>
      </c>
      <c r="D56" s="31" t="str">
        <f t="shared" si="4"/>
        <v/>
      </c>
    </row>
    <row r="57" spans="1:4" ht="14.25" thickTop="1" thickBot="1">
      <c r="A57" s="10" t="str">
        <f t="shared" si="1"/>
        <v/>
      </c>
      <c r="B57" s="79"/>
      <c r="C57" s="21" t="str">
        <f t="shared" si="3"/>
        <v/>
      </c>
      <c r="D57" s="31" t="str">
        <f t="shared" si="4"/>
        <v/>
      </c>
    </row>
    <row r="58" spans="1:4" ht="14.25" thickTop="1" thickBot="1">
      <c r="A58" s="10" t="str">
        <f t="shared" si="1"/>
        <v/>
      </c>
      <c r="B58" s="79"/>
      <c r="C58" s="21" t="str">
        <f t="shared" si="3"/>
        <v/>
      </c>
      <c r="D58" s="31" t="str">
        <f t="shared" si="4"/>
        <v/>
      </c>
    </row>
    <row r="59" spans="1:4" ht="14.25" thickTop="1" thickBot="1">
      <c r="A59" s="10" t="str">
        <f t="shared" si="1"/>
        <v/>
      </c>
      <c r="B59" s="79"/>
      <c r="C59" s="21" t="str">
        <f t="shared" si="3"/>
        <v/>
      </c>
      <c r="D59" s="31" t="str">
        <f t="shared" si="4"/>
        <v/>
      </c>
    </row>
    <row r="60" spans="1:4" ht="14.25" thickTop="1" thickBot="1">
      <c r="A60" s="10" t="str">
        <f t="shared" si="1"/>
        <v/>
      </c>
      <c r="B60" s="79"/>
      <c r="C60" s="21" t="str">
        <f t="shared" si="3"/>
        <v/>
      </c>
      <c r="D60" s="31" t="str">
        <f t="shared" si="4"/>
        <v/>
      </c>
    </row>
    <row r="61" spans="1:4" ht="14.25" thickTop="1" thickBot="1">
      <c r="A61" s="10" t="str">
        <f t="shared" si="1"/>
        <v/>
      </c>
      <c r="B61" s="79"/>
      <c r="C61" s="21" t="str">
        <f t="shared" si="3"/>
        <v/>
      </c>
      <c r="D61" s="31" t="str">
        <f t="shared" si="4"/>
        <v/>
      </c>
    </row>
    <row r="62" spans="1:4" ht="14.25" thickTop="1" thickBot="1">
      <c r="A62" s="10" t="str">
        <f t="shared" si="1"/>
        <v/>
      </c>
      <c r="B62" s="79"/>
      <c r="C62" s="21" t="str">
        <f t="shared" si="3"/>
        <v/>
      </c>
      <c r="D62" s="31" t="str">
        <f t="shared" si="4"/>
        <v/>
      </c>
    </row>
    <row r="63" spans="1:4" ht="14.25" thickTop="1" thickBot="1">
      <c r="A63" s="10" t="str">
        <f t="shared" si="1"/>
        <v/>
      </c>
      <c r="B63" s="79"/>
      <c r="C63" s="21" t="str">
        <f t="shared" si="3"/>
        <v/>
      </c>
      <c r="D63" s="31" t="str">
        <f t="shared" si="4"/>
        <v/>
      </c>
    </row>
    <row r="64" spans="1:4" ht="14.25" thickTop="1" thickBot="1">
      <c r="A64" s="10" t="str">
        <f t="shared" si="1"/>
        <v/>
      </c>
      <c r="B64" s="79"/>
      <c r="C64" s="21" t="str">
        <f t="shared" si="3"/>
        <v/>
      </c>
      <c r="D64" s="31" t="str">
        <f t="shared" si="4"/>
        <v/>
      </c>
    </row>
    <row r="65" spans="1:4" ht="14.25" thickTop="1" thickBot="1">
      <c r="A65" s="10" t="str">
        <f t="shared" si="1"/>
        <v/>
      </c>
      <c r="B65" s="79"/>
      <c r="C65" s="21" t="str">
        <f t="shared" si="3"/>
        <v/>
      </c>
      <c r="D65" s="31" t="str">
        <f t="shared" si="4"/>
        <v/>
      </c>
    </row>
    <row r="66" spans="1:4" ht="14.25" thickTop="1" thickBot="1">
      <c r="A66" s="10" t="str">
        <f t="shared" si="1"/>
        <v/>
      </c>
      <c r="B66" s="79"/>
      <c r="C66" s="21" t="str">
        <f t="shared" si="3"/>
        <v/>
      </c>
      <c r="D66" s="31" t="str">
        <f t="shared" si="4"/>
        <v/>
      </c>
    </row>
    <row r="67" spans="1:4" ht="14.25" thickTop="1" thickBot="1">
      <c r="A67" s="10" t="str">
        <f t="shared" ref="A67:A98" si="5">IF(A66="", "", IF(A66+$C$10/24&lt;=$C$12/24, A66+$C$10/24, ""))</f>
        <v/>
      </c>
      <c r="B67" s="79"/>
      <c r="C67" s="21" t="str">
        <f t="shared" si="3"/>
        <v/>
      </c>
      <c r="D67" s="31" t="str">
        <f t="shared" si="4"/>
        <v/>
      </c>
    </row>
    <row r="68" spans="1:4" ht="14.25" thickTop="1" thickBot="1">
      <c r="A68" s="10" t="str">
        <f t="shared" si="5"/>
        <v/>
      </c>
      <c r="B68" s="79"/>
      <c r="C68" s="21" t="str">
        <f t="shared" si="3"/>
        <v/>
      </c>
      <c r="D68" s="31" t="str">
        <f t="shared" si="4"/>
        <v/>
      </c>
    </row>
    <row r="69" spans="1:4" ht="14.25" thickTop="1" thickBot="1">
      <c r="A69" s="10" t="str">
        <f t="shared" si="5"/>
        <v/>
      </c>
      <c r="B69" s="79"/>
      <c r="C69" s="21" t="str">
        <f t="shared" si="3"/>
        <v/>
      </c>
      <c r="D69" s="31" t="str">
        <f t="shared" si="4"/>
        <v/>
      </c>
    </row>
    <row r="70" spans="1:4" ht="14.25" thickTop="1" thickBot="1">
      <c r="A70" s="10" t="str">
        <f t="shared" si="5"/>
        <v/>
      </c>
      <c r="B70" s="79"/>
      <c r="C70" s="21" t="str">
        <f t="shared" si="3"/>
        <v/>
      </c>
      <c r="D70" s="31" t="str">
        <f t="shared" si="4"/>
        <v/>
      </c>
    </row>
    <row r="71" spans="1:4" ht="14.25" thickTop="1" thickBot="1">
      <c r="A71" s="10" t="str">
        <f t="shared" si="5"/>
        <v/>
      </c>
      <c r="B71" s="79"/>
      <c r="C71" s="21" t="str">
        <f t="shared" si="3"/>
        <v/>
      </c>
      <c r="D71" s="31" t="str">
        <f t="shared" si="4"/>
        <v/>
      </c>
    </row>
    <row r="72" spans="1:4" ht="14.25" thickTop="1" thickBot="1">
      <c r="A72" s="10" t="str">
        <f t="shared" si="5"/>
        <v/>
      </c>
      <c r="B72" s="79"/>
      <c r="C72" s="21" t="str">
        <f t="shared" si="3"/>
        <v/>
      </c>
      <c r="D72" s="31" t="str">
        <f t="shared" si="4"/>
        <v/>
      </c>
    </row>
    <row r="73" spans="1:4" ht="14.25" thickTop="1" thickBot="1">
      <c r="A73" s="10" t="str">
        <f t="shared" si="5"/>
        <v/>
      </c>
      <c r="B73" s="79"/>
      <c r="C73" s="21" t="str">
        <f t="shared" si="3"/>
        <v/>
      </c>
      <c r="D73" s="31" t="str">
        <f t="shared" si="4"/>
        <v/>
      </c>
    </row>
    <row r="74" spans="1:4" ht="14.25" thickTop="1" thickBot="1">
      <c r="A74" s="10" t="str">
        <f t="shared" si="5"/>
        <v/>
      </c>
      <c r="B74" s="79"/>
      <c r="C74" s="21" t="str">
        <f t="shared" si="3"/>
        <v/>
      </c>
      <c r="D74" s="31" t="str">
        <f t="shared" si="4"/>
        <v/>
      </c>
    </row>
    <row r="75" spans="1:4" ht="14.25" thickTop="1" thickBot="1">
      <c r="A75" s="10" t="str">
        <f t="shared" si="5"/>
        <v/>
      </c>
      <c r="B75" s="79"/>
      <c r="C75" s="21" t="str">
        <f t="shared" si="3"/>
        <v/>
      </c>
      <c r="D75" s="31" t="str">
        <f t="shared" si="4"/>
        <v/>
      </c>
    </row>
    <row r="76" spans="1:4" ht="14.25" thickTop="1" thickBot="1">
      <c r="A76" s="10" t="str">
        <f t="shared" si="5"/>
        <v/>
      </c>
      <c r="B76" s="79"/>
      <c r="C76" s="21" t="str">
        <f t="shared" si="3"/>
        <v/>
      </c>
      <c r="D76" s="31" t="str">
        <f t="shared" si="4"/>
        <v/>
      </c>
    </row>
    <row r="77" spans="1:4" ht="14.25" thickTop="1" thickBot="1">
      <c r="A77" s="10" t="str">
        <f t="shared" si="5"/>
        <v/>
      </c>
      <c r="B77" s="79"/>
      <c r="C77" s="21" t="str">
        <f t="shared" si="3"/>
        <v/>
      </c>
      <c r="D77" s="31" t="str">
        <f t="shared" si="4"/>
        <v/>
      </c>
    </row>
    <row r="78" spans="1:4" ht="14.25" thickTop="1" thickBot="1">
      <c r="A78" s="10" t="str">
        <f t="shared" si="5"/>
        <v/>
      </c>
      <c r="B78" s="79"/>
      <c r="C78" s="21" t="str">
        <f t="shared" si="3"/>
        <v/>
      </c>
      <c r="D78" s="31" t="str">
        <f t="shared" si="4"/>
        <v/>
      </c>
    </row>
    <row r="79" spans="1:4" ht="14.25" thickTop="1" thickBot="1">
      <c r="A79" s="10" t="str">
        <f t="shared" si="5"/>
        <v/>
      </c>
      <c r="B79" s="79"/>
      <c r="C79" s="21" t="str">
        <f t="shared" si="3"/>
        <v/>
      </c>
      <c r="D79" s="31" t="str">
        <f t="shared" si="4"/>
        <v/>
      </c>
    </row>
    <row r="80" spans="1:4" ht="14.25" thickTop="1" thickBot="1">
      <c r="A80" s="10" t="str">
        <f t="shared" si="5"/>
        <v/>
      </c>
      <c r="B80" s="79"/>
      <c r="C80" s="21" t="str">
        <f t="shared" si="3"/>
        <v/>
      </c>
      <c r="D80" s="31" t="str">
        <f t="shared" si="4"/>
        <v/>
      </c>
    </row>
    <row r="81" spans="1:4" ht="14.25" thickTop="1" thickBot="1">
      <c r="A81" s="10" t="str">
        <f t="shared" si="5"/>
        <v/>
      </c>
      <c r="B81" s="79"/>
      <c r="C81" s="21" t="str">
        <f t="shared" si="3"/>
        <v/>
      </c>
      <c r="D81" s="31" t="str">
        <f t="shared" si="4"/>
        <v/>
      </c>
    </row>
    <row r="82" spans="1:4" ht="14.25" thickTop="1" thickBot="1">
      <c r="A82" s="10" t="str">
        <f t="shared" si="5"/>
        <v/>
      </c>
      <c r="B82" s="79"/>
      <c r="C82" s="21" t="str">
        <f t="shared" si="3"/>
        <v/>
      </c>
      <c r="D82" s="31" t="str">
        <f t="shared" si="4"/>
        <v/>
      </c>
    </row>
    <row r="83" spans="1:4" ht="14.25" thickTop="1" thickBot="1">
      <c r="A83" s="10" t="str">
        <f t="shared" si="5"/>
        <v/>
      </c>
      <c r="B83" s="79"/>
      <c r="C83" s="21" t="str">
        <f t="shared" si="3"/>
        <v/>
      </c>
      <c r="D83" s="31" t="str">
        <f t="shared" si="4"/>
        <v/>
      </c>
    </row>
    <row r="84" spans="1:4" ht="14.25" thickTop="1" thickBot="1">
      <c r="A84" s="10" t="str">
        <f t="shared" si="5"/>
        <v/>
      </c>
      <c r="B84" s="79"/>
      <c r="C84" s="21" t="str">
        <f t="shared" si="3"/>
        <v/>
      </c>
      <c r="D84" s="31" t="str">
        <f t="shared" si="4"/>
        <v/>
      </c>
    </row>
    <row r="85" spans="1:4" ht="14.25" thickTop="1" thickBot="1">
      <c r="A85" s="10" t="str">
        <f t="shared" si="5"/>
        <v/>
      </c>
      <c r="B85" s="79"/>
      <c r="C85" s="21" t="str">
        <f t="shared" si="3"/>
        <v/>
      </c>
      <c r="D85" s="31" t="str">
        <f t="shared" si="4"/>
        <v/>
      </c>
    </row>
    <row r="86" spans="1:4" ht="14.25" thickTop="1" thickBot="1">
      <c r="A86" s="10" t="str">
        <f t="shared" si="5"/>
        <v/>
      </c>
      <c r="B86" s="79"/>
      <c r="C86" s="21" t="str">
        <f t="shared" si="3"/>
        <v/>
      </c>
      <c r="D86" s="31" t="str">
        <f t="shared" si="4"/>
        <v/>
      </c>
    </row>
    <row r="87" spans="1:4" ht="14.25" thickTop="1" thickBot="1">
      <c r="A87" s="10" t="str">
        <f t="shared" si="5"/>
        <v/>
      </c>
      <c r="B87" s="79"/>
      <c r="C87" s="21" t="str">
        <f t="shared" si="3"/>
        <v/>
      </c>
      <c r="D87" s="31" t="str">
        <f t="shared" si="4"/>
        <v/>
      </c>
    </row>
    <row r="88" spans="1:4" ht="14.25" thickTop="1" thickBot="1">
      <c r="A88" s="10" t="str">
        <f t="shared" si="5"/>
        <v/>
      </c>
      <c r="B88" s="79"/>
      <c r="C88" s="21" t="str">
        <f t="shared" si="3"/>
        <v/>
      </c>
      <c r="D88" s="31" t="str">
        <f t="shared" si="4"/>
        <v/>
      </c>
    </row>
    <row r="89" spans="1:4" ht="14.25" thickTop="1" thickBot="1">
      <c r="A89" s="10" t="str">
        <f t="shared" si="5"/>
        <v/>
      </c>
      <c r="B89" s="79"/>
      <c r="C89" s="21" t="str">
        <f t="shared" si="3"/>
        <v/>
      </c>
      <c r="D89" s="31" t="str">
        <f t="shared" si="4"/>
        <v/>
      </c>
    </row>
    <row r="90" spans="1:4" ht="14.25" thickTop="1" thickBot="1">
      <c r="A90" s="10" t="str">
        <f t="shared" si="5"/>
        <v/>
      </c>
      <c r="B90" s="79"/>
      <c r="C90" s="21" t="str">
        <f t="shared" si="3"/>
        <v/>
      </c>
      <c r="D90" s="31" t="str">
        <f t="shared" si="4"/>
        <v/>
      </c>
    </row>
    <row r="91" spans="1:4" ht="14.25" thickTop="1" thickBot="1">
      <c r="A91" s="10" t="str">
        <f t="shared" si="5"/>
        <v/>
      </c>
      <c r="B91" s="79"/>
      <c r="C91" s="21" t="str">
        <f t="shared" si="3"/>
        <v/>
      </c>
      <c r="D91" s="31" t="str">
        <f t="shared" si="4"/>
        <v/>
      </c>
    </row>
    <row r="92" spans="1:4" ht="14.25" thickTop="1" thickBot="1">
      <c r="A92" s="10" t="str">
        <f t="shared" si="5"/>
        <v/>
      </c>
      <c r="B92" s="79"/>
      <c r="C92" s="21" t="str">
        <f t="shared" si="3"/>
        <v/>
      </c>
      <c r="D92" s="31" t="str">
        <f t="shared" si="4"/>
        <v/>
      </c>
    </row>
    <row r="93" spans="1:4" ht="14.25" thickTop="1" thickBot="1">
      <c r="A93" s="10" t="str">
        <f t="shared" si="5"/>
        <v/>
      </c>
      <c r="B93" s="79"/>
      <c r="C93" s="21" t="str">
        <f t="shared" si="3"/>
        <v/>
      </c>
      <c r="D93" s="31" t="str">
        <f t="shared" si="4"/>
        <v/>
      </c>
    </row>
    <row r="94" spans="1:4" ht="14.25" thickTop="1" thickBot="1">
      <c r="A94" s="10" t="str">
        <f t="shared" si="5"/>
        <v/>
      </c>
      <c r="B94" s="79"/>
      <c r="C94" s="21" t="str">
        <f t="shared" si="3"/>
        <v/>
      </c>
      <c r="D94" s="31" t="str">
        <f t="shared" si="4"/>
        <v/>
      </c>
    </row>
    <row r="95" spans="1:4" ht="14.25" thickTop="1" thickBot="1">
      <c r="A95" s="10" t="str">
        <f t="shared" si="5"/>
        <v/>
      </c>
      <c r="B95" s="79"/>
      <c r="C95" s="21" t="str">
        <f t="shared" si="3"/>
        <v/>
      </c>
      <c r="D95" s="31" t="str">
        <f t="shared" si="4"/>
        <v/>
      </c>
    </row>
    <row r="96" spans="1:4" ht="14.25" thickTop="1" thickBot="1">
      <c r="A96" s="10" t="str">
        <f t="shared" si="5"/>
        <v/>
      </c>
      <c r="B96" s="79"/>
      <c r="C96" s="21" t="str">
        <f t="shared" si="3"/>
        <v/>
      </c>
      <c r="D96" s="31" t="str">
        <f t="shared" si="4"/>
        <v/>
      </c>
    </row>
    <row r="97" spans="1:4" ht="14.25" thickTop="1" thickBot="1">
      <c r="A97" s="10" t="str">
        <f t="shared" si="5"/>
        <v/>
      </c>
      <c r="B97" s="79"/>
      <c r="C97" s="21" t="str">
        <f t="shared" si="3"/>
        <v/>
      </c>
      <c r="D97" s="31" t="str">
        <f t="shared" si="4"/>
        <v/>
      </c>
    </row>
    <row r="98" spans="1:4" ht="14.25" thickTop="1" thickBot="1">
      <c r="A98" s="10" t="str">
        <f t="shared" si="5"/>
        <v/>
      </c>
      <c r="B98" s="79"/>
      <c r="C98" s="21" t="str">
        <f t="shared" si="3"/>
        <v/>
      </c>
      <c r="D98" s="31" t="str">
        <f t="shared" si="4"/>
        <v/>
      </c>
    </row>
    <row r="99" spans="1:4" ht="14.25" thickTop="1" thickBot="1">
      <c r="A99" s="10" t="str">
        <f t="shared" ref="A99:A129" si="6">IF(A98="", "", IF(A98+$C$10/24&lt;=$C$12/24, A98+$C$10/24, ""))</f>
        <v/>
      </c>
      <c r="B99" s="79"/>
      <c r="C99" s="21" t="str">
        <f t="shared" ref="C99:C129" si="7">IF(A99="", "", B99/$C$10)</f>
        <v/>
      </c>
      <c r="D99" s="31" t="str">
        <f t="shared" si="4"/>
        <v/>
      </c>
    </row>
    <row r="100" spans="1:4" ht="14.25" thickTop="1" thickBot="1">
      <c r="A100" s="10" t="str">
        <f t="shared" si="6"/>
        <v/>
      </c>
      <c r="B100" s="79"/>
      <c r="C100" s="21" t="str">
        <f t="shared" si="7"/>
        <v/>
      </c>
      <c r="D100" s="31" t="str">
        <f t="shared" si="4"/>
        <v/>
      </c>
    </row>
    <row r="101" spans="1:4" ht="14.25" thickTop="1" thickBot="1">
      <c r="A101" s="10" t="str">
        <f t="shared" si="6"/>
        <v/>
      </c>
      <c r="B101" s="79"/>
      <c r="C101" s="21" t="str">
        <f t="shared" si="7"/>
        <v/>
      </c>
      <c r="D101" s="31" t="str">
        <f t="shared" si="4"/>
        <v/>
      </c>
    </row>
    <row r="102" spans="1:4" ht="14.25" thickTop="1" thickBot="1">
      <c r="A102" s="10" t="str">
        <f t="shared" si="6"/>
        <v/>
      </c>
      <c r="B102" s="79"/>
      <c r="C102" s="21" t="str">
        <f t="shared" si="7"/>
        <v/>
      </c>
      <c r="D102" s="31" t="str">
        <f t="shared" si="4"/>
        <v/>
      </c>
    </row>
    <row r="103" spans="1:4" ht="14.25" thickTop="1" thickBot="1">
      <c r="A103" s="10" t="str">
        <f t="shared" si="6"/>
        <v/>
      </c>
      <c r="B103" s="79"/>
      <c r="C103" s="21" t="str">
        <f t="shared" si="7"/>
        <v/>
      </c>
      <c r="D103" s="31" t="str">
        <f t="shared" si="4"/>
        <v/>
      </c>
    </row>
    <row r="104" spans="1:4" ht="14.25" thickTop="1" thickBot="1">
      <c r="A104" s="10" t="str">
        <f t="shared" si="6"/>
        <v/>
      </c>
      <c r="B104" s="79"/>
      <c r="C104" s="21" t="str">
        <f t="shared" si="7"/>
        <v/>
      </c>
      <c r="D104" s="31" t="str">
        <f t="shared" si="4"/>
        <v/>
      </c>
    </row>
    <row r="105" spans="1:4" ht="14.25" thickTop="1" thickBot="1">
      <c r="A105" s="10" t="str">
        <f t="shared" si="6"/>
        <v/>
      </c>
      <c r="B105" s="79"/>
      <c r="C105" s="21" t="str">
        <f t="shared" si="7"/>
        <v/>
      </c>
      <c r="D105" s="31" t="str">
        <f t="shared" ref="D105:D129" si="8">IF(A105="","",IF((2.29+1.15*LN(C105))*B105&lt;0, 0, (2.29+1.15*LN(C105))*B105))</f>
        <v/>
      </c>
    </row>
    <row r="106" spans="1:4" ht="14.25" thickTop="1" thickBot="1">
      <c r="A106" s="10" t="str">
        <f t="shared" si="6"/>
        <v/>
      </c>
      <c r="B106" s="79"/>
      <c r="C106" s="21" t="str">
        <f t="shared" si="7"/>
        <v/>
      </c>
      <c r="D106" s="31" t="str">
        <f t="shared" si="8"/>
        <v/>
      </c>
    </row>
    <row r="107" spans="1:4" ht="14.25" thickTop="1" thickBot="1">
      <c r="A107" s="10" t="str">
        <f t="shared" si="6"/>
        <v/>
      </c>
      <c r="B107" s="79"/>
      <c r="C107" s="21" t="str">
        <f t="shared" si="7"/>
        <v/>
      </c>
      <c r="D107" s="31" t="str">
        <f t="shared" si="8"/>
        <v/>
      </c>
    </row>
    <row r="108" spans="1:4" ht="14.25" thickTop="1" thickBot="1">
      <c r="A108" s="10" t="str">
        <f t="shared" si="6"/>
        <v/>
      </c>
      <c r="B108" s="79"/>
      <c r="C108" s="21" t="str">
        <f t="shared" si="7"/>
        <v/>
      </c>
      <c r="D108" s="31" t="str">
        <f t="shared" si="8"/>
        <v/>
      </c>
    </row>
    <row r="109" spans="1:4" ht="14.25" thickTop="1" thickBot="1">
      <c r="A109" s="10" t="str">
        <f t="shared" si="6"/>
        <v/>
      </c>
      <c r="B109" s="79"/>
      <c r="C109" s="21" t="str">
        <f t="shared" si="7"/>
        <v/>
      </c>
      <c r="D109" s="31" t="str">
        <f t="shared" si="8"/>
        <v/>
      </c>
    </row>
    <row r="110" spans="1:4" ht="14.25" thickTop="1" thickBot="1">
      <c r="A110" s="10" t="str">
        <f t="shared" si="6"/>
        <v/>
      </c>
      <c r="B110" s="79"/>
      <c r="C110" s="21" t="str">
        <f t="shared" si="7"/>
        <v/>
      </c>
      <c r="D110" s="31" t="str">
        <f t="shared" si="8"/>
        <v/>
      </c>
    </row>
    <row r="111" spans="1:4" ht="14.25" thickTop="1" thickBot="1">
      <c r="A111" s="10" t="str">
        <f t="shared" si="6"/>
        <v/>
      </c>
      <c r="B111" s="79"/>
      <c r="C111" s="21" t="str">
        <f t="shared" si="7"/>
        <v/>
      </c>
      <c r="D111" s="31" t="str">
        <f t="shared" si="8"/>
        <v/>
      </c>
    </row>
    <row r="112" spans="1:4" ht="14.25" thickTop="1" thickBot="1">
      <c r="A112" s="10" t="str">
        <f t="shared" si="6"/>
        <v/>
      </c>
      <c r="B112" s="79"/>
      <c r="C112" s="21" t="str">
        <f t="shared" si="7"/>
        <v/>
      </c>
      <c r="D112" s="31" t="str">
        <f t="shared" si="8"/>
        <v/>
      </c>
    </row>
    <row r="113" spans="1:4" ht="14.25" thickTop="1" thickBot="1">
      <c r="A113" s="10" t="str">
        <f t="shared" si="6"/>
        <v/>
      </c>
      <c r="B113" s="79"/>
      <c r="C113" s="21" t="str">
        <f t="shared" si="7"/>
        <v/>
      </c>
      <c r="D113" s="31" t="str">
        <f t="shared" si="8"/>
        <v/>
      </c>
    </row>
    <row r="114" spans="1:4" ht="14.25" thickTop="1" thickBot="1">
      <c r="A114" s="10" t="str">
        <f t="shared" si="6"/>
        <v/>
      </c>
      <c r="B114" s="79"/>
      <c r="C114" s="21" t="str">
        <f t="shared" si="7"/>
        <v/>
      </c>
      <c r="D114" s="31" t="str">
        <f t="shared" si="8"/>
        <v/>
      </c>
    </row>
    <row r="115" spans="1:4" ht="14.25" thickTop="1" thickBot="1">
      <c r="A115" s="10" t="str">
        <f t="shared" si="6"/>
        <v/>
      </c>
      <c r="B115" s="79"/>
      <c r="C115" s="21" t="str">
        <f t="shared" si="7"/>
        <v/>
      </c>
      <c r="D115" s="31" t="str">
        <f t="shared" si="8"/>
        <v/>
      </c>
    </row>
    <row r="116" spans="1:4" ht="14.25" thickTop="1" thickBot="1">
      <c r="A116" s="10" t="str">
        <f t="shared" si="6"/>
        <v/>
      </c>
      <c r="B116" s="79"/>
      <c r="C116" s="21" t="str">
        <f t="shared" si="7"/>
        <v/>
      </c>
      <c r="D116" s="31" t="str">
        <f t="shared" si="8"/>
        <v/>
      </c>
    </row>
    <row r="117" spans="1:4" ht="14.25" thickTop="1" thickBot="1">
      <c r="A117" s="10" t="str">
        <f t="shared" si="6"/>
        <v/>
      </c>
      <c r="B117" s="79"/>
      <c r="C117" s="21" t="str">
        <f t="shared" si="7"/>
        <v/>
      </c>
      <c r="D117" s="31" t="str">
        <f t="shared" si="8"/>
        <v/>
      </c>
    </row>
    <row r="118" spans="1:4" ht="14.25" thickTop="1" thickBot="1">
      <c r="A118" s="10" t="str">
        <f t="shared" si="6"/>
        <v/>
      </c>
      <c r="B118" s="79"/>
      <c r="C118" s="21" t="str">
        <f t="shared" si="7"/>
        <v/>
      </c>
      <c r="D118" s="31" t="str">
        <f t="shared" si="8"/>
        <v/>
      </c>
    </row>
    <row r="119" spans="1:4" ht="14.25" thickTop="1" thickBot="1">
      <c r="A119" s="10" t="str">
        <f t="shared" si="6"/>
        <v/>
      </c>
      <c r="B119" s="79"/>
      <c r="C119" s="21" t="str">
        <f t="shared" si="7"/>
        <v/>
      </c>
      <c r="D119" s="31" t="str">
        <f t="shared" si="8"/>
        <v/>
      </c>
    </row>
    <row r="120" spans="1:4" ht="14.25" thickTop="1" thickBot="1">
      <c r="A120" s="10" t="str">
        <f t="shared" si="6"/>
        <v/>
      </c>
      <c r="B120" s="79"/>
      <c r="C120" s="21" t="str">
        <f t="shared" si="7"/>
        <v/>
      </c>
      <c r="D120" s="31" t="str">
        <f t="shared" si="8"/>
        <v/>
      </c>
    </row>
    <row r="121" spans="1:4" ht="14.25" thickTop="1" thickBot="1">
      <c r="A121" s="10" t="str">
        <f t="shared" si="6"/>
        <v/>
      </c>
      <c r="B121" s="79"/>
      <c r="C121" s="21" t="str">
        <f t="shared" si="7"/>
        <v/>
      </c>
      <c r="D121" s="31" t="str">
        <f t="shared" si="8"/>
        <v/>
      </c>
    </row>
    <row r="122" spans="1:4" ht="14.25" thickTop="1" thickBot="1">
      <c r="A122" s="10" t="str">
        <f t="shared" si="6"/>
        <v/>
      </c>
      <c r="B122" s="79"/>
      <c r="C122" s="21" t="str">
        <f t="shared" si="7"/>
        <v/>
      </c>
      <c r="D122" s="31" t="str">
        <f t="shared" si="8"/>
        <v/>
      </c>
    </row>
    <row r="123" spans="1:4" ht="14.25" thickTop="1" thickBot="1">
      <c r="A123" s="10" t="str">
        <f t="shared" si="6"/>
        <v/>
      </c>
      <c r="B123" s="79"/>
      <c r="C123" s="21" t="str">
        <f t="shared" si="7"/>
        <v/>
      </c>
      <c r="D123" s="31" t="str">
        <f t="shared" si="8"/>
        <v/>
      </c>
    </row>
    <row r="124" spans="1:4" ht="14.25" thickTop="1" thickBot="1">
      <c r="A124" s="10" t="str">
        <f t="shared" si="6"/>
        <v/>
      </c>
      <c r="B124" s="79"/>
      <c r="C124" s="21" t="str">
        <f t="shared" si="7"/>
        <v/>
      </c>
      <c r="D124" s="31" t="str">
        <f t="shared" si="8"/>
        <v/>
      </c>
    </row>
    <row r="125" spans="1:4" ht="14.25" thickTop="1" thickBot="1">
      <c r="A125" s="10" t="str">
        <f t="shared" si="6"/>
        <v/>
      </c>
      <c r="B125" s="79"/>
      <c r="C125" s="21" t="str">
        <f t="shared" si="7"/>
        <v/>
      </c>
      <c r="D125" s="31" t="str">
        <f t="shared" si="8"/>
        <v/>
      </c>
    </row>
    <row r="126" spans="1:4" ht="14.25" thickTop="1" thickBot="1">
      <c r="A126" s="10" t="str">
        <f t="shared" si="6"/>
        <v/>
      </c>
      <c r="B126" s="79"/>
      <c r="C126" s="21" t="str">
        <f t="shared" si="7"/>
        <v/>
      </c>
      <c r="D126" s="31" t="str">
        <f t="shared" si="8"/>
        <v/>
      </c>
    </row>
    <row r="127" spans="1:4" ht="14.25" thickTop="1" thickBot="1">
      <c r="A127" s="10" t="str">
        <f t="shared" si="6"/>
        <v/>
      </c>
      <c r="B127" s="79"/>
      <c r="C127" s="21" t="str">
        <f t="shared" si="7"/>
        <v/>
      </c>
      <c r="D127" s="31" t="str">
        <f t="shared" si="8"/>
        <v/>
      </c>
    </row>
    <row r="128" spans="1:4" ht="14.25" thickTop="1" thickBot="1">
      <c r="A128" s="10" t="str">
        <f t="shared" si="6"/>
        <v/>
      </c>
      <c r="B128" s="79"/>
      <c r="C128" s="21" t="str">
        <f t="shared" si="7"/>
        <v/>
      </c>
      <c r="D128" s="31" t="str">
        <f t="shared" si="8"/>
        <v/>
      </c>
    </row>
    <row r="129" spans="1:4" ht="14.25" thickTop="1" thickBot="1">
      <c r="A129" s="10" t="str">
        <f t="shared" si="6"/>
        <v/>
      </c>
      <c r="B129" s="79"/>
      <c r="C129" s="21" t="str">
        <f t="shared" si="7"/>
        <v/>
      </c>
      <c r="D129" s="31" t="str">
        <f t="shared" si="8"/>
        <v/>
      </c>
    </row>
    <row r="130" spans="1:4" ht="3" customHeight="1" thickTop="1" thickBot="1">
      <c r="A130" s="11"/>
      <c r="B130" s="84"/>
      <c r="C130" s="13"/>
      <c r="D130" s="14"/>
    </row>
    <row r="131" spans="1:4" ht="14.25" thickTop="1" thickBot="1"/>
    <row r="132" spans="1:4" ht="16.5" thickTop="1" thickBot="1">
      <c r="A132" s="110" t="s">
        <v>58</v>
      </c>
      <c r="B132" s="111"/>
      <c r="C132" s="111"/>
      <c r="D132" s="112"/>
    </row>
    <row r="133" spans="1:4" ht="3" customHeight="1" thickTop="1">
      <c r="A133" s="39"/>
      <c r="B133" s="40"/>
      <c r="C133" s="40"/>
      <c r="D133" s="41"/>
    </row>
    <row r="134" spans="1:4" ht="15" customHeight="1">
      <c r="A134" s="59" t="s">
        <v>35</v>
      </c>
      <c r="B134" s="60" t="s">
        <v>36</v>
      </c>
      <c r="C134" s="60" t="s">
        <v>37</v>
      </c>
      <c r="D134" s="61" t="s">
        <v>38</v>
      </c>
    </row>
    <row r="135" spans="1:4" ht="15" customHeight="1">
      <c r="A135" s="62" t="s">
        <v>39</v>
      </c>
      <c r="B135" s="63">
        <v>0.22</v>
      </c>
      <c r="C135" s="63">
        <v>0.24</v>
      </c>
      <c r="D135" s="64">
        <v>0.21</v>
      </c>
    </row>
    <row r="136" spans="1:4" ht="15" customHeight="1">
      <c r="A136" s="62" t="s">
        <v>40</v>
      </c>
      <c r="B136" s="63">
        <v>0.3</v>
      </c>
      <c r="C136" s="63">
        <v>0.33</v>
      </c>
      <c r="D136" s="64">
        <v>0.28000000000000003</v>
      </c>
    </row>
    <row r="137" spans="1:4" ht="15" customHeight="1">
      <c r="A137" s="62" t="s">
        <v>41</v>
      </c>
      <c r="B137" s="63">
        <v>7.0000000000000007E-2</v>
      </c>
      <c r="C137" s="63" t="s">
        <v>42</v>
      </c>
      <c r="D137" s="64">
        <v>7.0000000000000007E-2</v>
      </c>
    </row>
    <row r="138" spans="1:4" ht="15" customHeight="1">
      <c r="A138" s="62" t="s">
        <v>43</v>
      </c>
      <c r="B138" s="63">
        <v>0.08</v>
      </c>
      <c r="C138" s="63">
        <v>0.09</v>
      </c>
      <c r="D138" s="64">
        <v>0.06</v>
      </c>
    </row>
    <row r="139" spans="1:4" ht="15" customHeight="1">
      <c r="A139" s="62" t="s">
        <v>44</v>
      </c>
      <c r="B139" s="63">
        <v>0.18</v>
      </c>
      <c r="C139" s="63">
        <v>0.22</v>
      </c>
      <c r="D139" s="64">
        <v>0.17</v>
      </c>
    </row>
    <row r="140" spans="1:4" ht="15" customHeight="1">
      <c r="A140" s="62" t="s">
        <v>45</v>
      </c>
      <c r="B140" s="63">
        <v>0.17</v>
      </c>
      <c r="C140" s="63">
        <v>0.19</v>
      </c>
      <c r="D140" s="64">
        <v>0.15</v>
      </c>
    </row>
    <row r="141" spans="1:4" ht="15" customHeight="1">
      <c r="A141" s="62" t="s">
        <v>46</v>
      </c>
      <c r="B141" s="63">
        <v>0.3</v>
      </c>
      <c r="C141" s="63">
        <v>0.34</v>
      </c>
      <c r="D141" s="64">
        <v>0.26</v>
      </c>
    </row>
    <row r="142" spans="1:4" ht="15" customHeight="1">
      <c r="A142" s="62" t="s">
        <v>47</v>
      </c>
      <c r="B142" s="63">
        <v>0.11</v>
      </c>
      <c r="C142" s="63">
        <v>0.15</v>
      </c>
      <c r="D142" s="64">
        <v>0.09</v>
      </c>
    </row>
    <row r="143" spans="1:4" ht="15" customHeight="1">
      <c r="A143" s="62" t="s">
        <v>48</v>
      </c>
      <c r="B143" s="63">
        <v>0.04</v>
      </c>
      <c r="C143" s="63">
        <v>0.05</v>
      </c>
      <c r="D143" s="64">
        <v>0.04</v>
      </c>
    </row>
    <row r="144" spans="1:4" ht="15" customHeight="1">
      <c r="A144" s="62" t="s">
        <v>49</v>
      </c>
      <c r="B144" s="63">
        <v>0.39</v>
      </c>
      <c r="C144" s="63">
        <v>0.44</v>
      </c>
      <c r="D144" s="64">
        <v>0.25</v>
      </c>
    </row>
    <row r="145" spans="1:4" ht="15" customHeight="1">
      <c r="A145" s="62" t="s">
        <v>50</v>
      </c>
      <c r="B145" s="63">
        <v>0.02</v>
      </c>
      <c r="C145" s="63">
        <v>0.03</v>
      </c>
      <c r="D145" s="64">
        <v>0.01</v>
      </c>
    </row>
    <row r="146" spans="1:4" ht="15" customHeight="1">
      <c r="A146" s="62" t="s">
        <v>51</v>
      </c>
      <c r="B146" s="63">
        <v>0.2</v>
      </c>
      <c r="C146" s="63" t="s">
        <v>42</v>
      </c>
      <c r="D146" s="64">
        <v>0.2</v>
      </c>
    </row>
    <row r="147" spans="1:4" ht="15" customHeight="1">
      <c r="A147" s="62" t="s">
        <v>52</v>
      </c>
      <c r="B147" s="63">
        <v>0.13</v>
      </c>
      <c r="C147" s="63">
        <v>0.14000000000000001</v>
      </c>
      <c r="D147" s="64">
        <v>0.12</v>
      </c>
    </row>
    <row r="148" spans="1:4" ht="15" customHeight="1">
      <c r="A148" s="62" t="s">
        <v>53</v>
      </c>
      <c r="B148" s="63">
        <v>0.38</v>
      </c>
      <c r="C148" s="63">
        <v>0.41</v>
      </c>
      <c r="D148" s="64">
        <v>0.37</v>
      </c>
    </row>
    <row r="149" spans="1:4" ht="15" customHeight="1">
      <c r="A149" s="62" t="s">
        <v>54</v>
      </c>
      <c r="B149" s="63">
        <v>0.26</v>
      </c>
      <c r="C149" s="63">
        <v>0.27</v>
      </c>
      <c r="D149" s="64">
        <v>0.26</v>
      </c>
    </row>
    <row r="150" spans="1:4" ht="15" customHeight="1">
      <c r="A150" s="62" t="s">
        <v>55</v>
      </c>
      <c r="B150" s="63">
        <v>0.32</v>
      </c>
      <c r="C150" s="63">
        <v>0.35</v>
      </c>
      <c r="D150" s="64">
        <v>0.3</v>
      </c>
    </row>
    <row r="151" spans="1:4" ht="15" customHeight="1">
      <c r="A151" s="62" t="s">
        <v>56</v>
      </c>
      <c r="B151" s="63">
        <v>0.43</v>
      </c>
      <c r="C151" s="63">
        <v>0.46</v>
      </c>
      <c r="D151" s="64">
        <v>0.37</v>
      </c>
    </row>
    <row r="152" spans="1:4" ht="15" customHeight="1" thickBot="1">
      <c r="A152" s="65" t="s">
        <v>57</v>
      </c>
      <c r="B152" s="66">
        <v>0.35</v>
      </c>
      <c r="C152" s="66">
        <v>0.41</v>
      </c>
      <c r="D152" s="67">
        <v>0.33</v>
      </c>
    </row>
    <row r="153" spans="1:4" ht="15" customHeight="1" thickTop="1">
      <c r="A153" s="85" t="s">
        <v>142</v>
      </c>
      <c r="B153" s="63"/>
      <c r="C153" s="63"/>
      <c r="D153" s="63"/>
    </row>
    <row r="154" spans="1:4" ht="13.5" thickBot="1"/>
    <row r="155" spans="1:4" ht="16.5" thickTop="1" thickBot="1">
      <c r="A155" s="88" t="s">
        <v>61</v>
      </c>
      <c r="B155" s="100"/>
      <c r="C155" s="100"/>
      <c r="D155" s="89"/>
    </row>
    <row r="156" spans="1:4" ht="13.5" thickTop="1">
      <c r="A156" s="27"/>
      <c r="B156" s="7"/>
      <c r="C156" s="42"/>
      <c r="D156" s="8"/>
    </row>
    <row r="157" spans="1:4">
      <c r="A157" s="27"/>
      <c r="B157" s="7"/>
      <c r="C157" s="42"/>
      <c r="D157" s="8"/>
    </row>
    <row r="158" spans="1:4">
      <c r="A158" s="27"/>
      <c r="B158" s="7"/>
      <c r="C158" s="42"/>
      <c r="D158" s="8"/>
    </row>
    <row r="159" spans="1:4">
      <c r="A159" s="27"/>
      <c r="B159" s="7"/>
      <c r="C159" s="42"/>
      <c r="D159" s="8"/>
    </row>
    <row r="160" spans="1:4">
      <c r="A160" s="27"/>
      <c r="B160" s="7"/>
      <c r="C160" s="42"/>
      <c r="D160" s="8"/>
    </row>
    <row r="161" spans="1:4">
      <c r="A161" s="27"/>
      <c r="B161" s="7"/>
      <c r="C161" s="42"/>
      <c r="D161" s="8"/>
    </row>
    <row r="162" spans="1:4">
      <c r="A162" s="27"/>
      <c r="B162" s="7"/>
      <c r="C162" s="42"/>
      <c r="D162" s="8"/>
    </row>
    <row r="163" spans="1:4">
      <c r="A163" s="27"/>
      <c r="B163" s="7"/>
      <c r="C163" s="42"/>
      <c r="D163" s="8"/>
    </row>
    <row r="164" spans="1:4">
      <c r="A164" s="27"/>
      <c r="B164" s="7"/>
      <c r="C164" s="42"/>
      <c r="D164" s="8"/>
    </row>
    <row r="165" spans="1:4">
      <c r="A165" s="27"/>
      <c r="B165" s="7"/>
      <c r="C165" s="42"/>
      <c r="D165" s="8"/>
    </row>
    <row r="166" spans="1:4">
      <c r="A166" s="27"/>
      <c r="B166" s="7"/>
      <c r="C166" s="42"/>
      <c r="D166" s="8"/>
    </row>
    <row r="167" spans="1:4">
      <c r="A167" s="27"/>
      <c r="B167" s="7"/>
      <c r="C167" s="42"/>
      <c r="D167" s="8"/>
    </row>
    <row r="168" spans="1:4">
      <c r="A168" s="27"/>
      <c r="B168" s="7"/>
      <c r="C168" s="42"/>
      <c r="D168" s="8"/>
    </row>
    <row r="169" spans="1:4">
      <c r="A169" s="27"/>
      <c r="B169" s="7"/>
      <c r="C169" s="42"/>
      <c r="D169" s="8"/>
    </row>
    <row r="170" spans="1:4">
      <c r="A170" s="27"/>
      <c r="B170" s="7"/>
      <c r="C170" s="42"/>
      <c r="D170" s="8"/>
    </row>
    <row r="171" spans="1:4">
      <c r="A171" s="27"/>
      <c r="B171" s="7"/>
      <c r="C171" s="42"/>
      <c r="D171" s="8"/>
    </row>
    <row r="172" spans="1:4">
      <c r="A172" s="27"/>
      <c r="B172" s="7"/>
      <c r="C172" s="42"/>
      <c r="D172" s="8"/>
    </row>
    <row r="173" spans="1:4">
      <c r="A173" s="27"/>
      <c r="B173" s="7"/>
      <c r="C173" s="42"/>
      <c r="D173" s="8"/>
    </row>
    <row r="174" spans="1:4">
      <c r="A174" s="27"/>
      <c r="B174" s="7"/>
      <c r="C174" s="42"/>
      <c r="D174" s="8"/>
    </row>
    <row r="175" spans="1:4">
      <c r="A175" s="27"/>
      <c r="B175" s="7"/>
      <c r="C175" s="42"/>
      <c r="D175" s="8"/>
    </row>
    <row r="176" spans="1:4">
      <c r="A176" s="27"/>
      <c r="B176" s="7"/>
      <c r="C176" s="42"/>
      <c r="D176" s="8"/>
    </row>
    <row r="177" spans="1:8">
      <c r="A177" s="27"/>
      <c r="B177" s="7"/>
      <c r="C177" s="42"/>
      <c r="D177" s="8"/>
    </row>
    <row r="178" spans="1:8">
      <c r="A178" s="27"/>
      <c r="B178" s="7"/>
      <c r="C178" s="42"/>
      <c r="D178" s="8"/>
    </row>
    <row r="179" spans="1:8">
      <c r="A179" s="27"/>
      <c r="B179" s="7"/>
      <c r="C179" s="42"/>
      <c r="D179" s="8"/>
    </row>
    <row r="180" spans="1:8">
      <c r="A180" s="27"/>
      <c r="B180" s="7"/>
      <c r="C180" s="42"/>
      <c r="D180" s="8"/>
    </row>
    <row r="181" spans="1:8">
      <c r="A181" s="27"/>
      <c r="B181" s="7"/>
      <c r="C181" s="42"/>
      <c r="D181" s="8"/>
    </row>
    <row r="182" spans="1:8">
      <c r="A182" s="27"/>
      <c r="B182" s="7"/>
      <c r="C182" s="42"/>
      <c r="D182" s="8"/>
    </row>
    <row r="183" spans="1:8">
      <c r="A183" s="27"/>
      <c r="B183" s="7"/>
      <c r="C183" s="42"/>
      <c r="D183" s="8"/>
    </row>
    <row r="184" spans="1:8">
      <c r="A184" s="27"/>
      <c r="B184" s="7"/>
      <c r="C184" s="42"/>
      <c r="D184" s="8"/>
    </row>
    <row r="185" spans="1:8">
      <c r="A185" s="27"/>
      <c r="B185" s="7"/>
      <c r="C185" s="42"/>
      <c r="D185" s="8"/>
    </row>
    <row r="186" spans="1:8">
      <c r="A186" s="27"/>
      <c r="B186" s="7"/>
      <c r="C186" s="42"/>
      <c r="D186" s="8"/>
    </row>
    <row r="187" spans="1:8">
      <c r="A187" s="27"/>
      <c r="B187" s="7"/>
      <c r="C187" s="42"/>
      <c r="D187" s="8"/>
    </row>
    <row r="188" spans="1:8" ht="13.5" thickBot="1">
      <c r="A188" s="15"/>
      <c r="B188" s="12"/>
      <c r="C188" s="13"/>
      <c r="D188" s="14"/>
    </row>
    <row r="189" spans="1:8" ht="13.5" thickTop="1">
      <c r="A189" s="85" t="s">
        <v>32</v>
      </c>
      <c r="B189" s="7"/>
      <c r="C189" s="42"/>
      <c r="D189" s="42"/>
    </row>
    <row r="190" spans="1:8" ht="13.5" thickBot="1"/>
    <row r="191" spans="1:8" ht="15.75" thickTop="1">
      <c r="A191" s="107" t="s">
        <v>93</v>
      </c>
      <c r="B191" s="108"/>
      <c r="C191" s="108"/>
      <c r="D191" s="108"/>
      <c r="E191" s="108"/>
      <c r="F191" s="108"/>
      <c r="G191" s="108"/>
      <c r="H191" s="109"/>
    </row>
    <row r="192" spans="1:8" ht="3" customHeight="1">
      <c r="A192" s="44"/>
      <c r="B192" s="40"/>
      <c r="C192" s="40"/>
      <c r="D192" s="40"/>
      <c r="E192" s="40"/>
      <c r="F192" s="40"/>
      <c r="G192" s="40"/>
      <c r="H192" s="45"/>
    </row>
    <row r="193" spans="1:8" ht="15">
      <c r="A193" s="101" t="s">
        <v>128</v>
      </c>
      <c r="B193" s="102"/>
      <c r="C193" s="102"/>
      <c r="D193" s="102"/>
      <c r="E193" s="102"/>
      <c r="F193" s="102"/>
      <c r="G193" s="102"/>
      <c r="H193" s="45" t="s">
        <v>129</v>
      </c>
    </row>
    <row r="194" spans="1:8">
      <c r="A194" s="46" t="s">
        <v>94</v>
      </c>
      <c r="B194" s="7"/>
      <c r="C194" s="42"/>
      <c r="D194" s="42"/>
      <c r="E194" s="42"/>
      <c r="F194" s="42"/>
      <c r="G194" s="42"/>
      <c r="H194" s="32">
        <v>1</v>
      </c>
    </row>
    <row r="195" spans="1:8">
      <c r="A195" s="46" t="s">
        <v>95</v>
      </c>
      <c r="B195" s="7"/>
      <c r="C195" s="42"/>
      <c r="D195" s="42"/>
      <c r="E195" s="42"/>
      <c r="F195" s="42"/>
      <c r="G195" s="42"/>
      <c r="H195" s="32">
        <v>0.2</v>
      </c>
    </row>
    <row r="196" spans="1:8">
      <c r="A196" s="46" t="s">
        <v>96</v>
      </c>
      <c r="B196" s="7"/>
      <c r="C196" s="42"/>
      <c r="D196" s="42"/>
      <c r="E196" s="42"/>
      <c r="F196" s="42"/>
      <c r="G196" s="42"/>
      <c r="H196" s="32">
        <v>0.2</v>
      </c>
    </row>
    <row r="197" spans="1:8">
      <c r="A197" s="46" t="s">
        <v>97</v>
      </c>
      <c r="B197" s="7"/>
      <c r="C197" s="42"/>
      <c r="D197" s="42"/>
      <c r="E197" s="42"/>
      <c r="F197" s="42"/>
      <c r="G197" s="42"/>
      <c r="H197" s="32">
        <v>0.12</v>
      </c>
    </row>
    <row r="198" spans="1:8">
      <c r="A198" s="46" t="s">
        <v>98</v>
      </c>
      <c r="B198" s="7"/>
      <c r="C198" s="42"/>
      <c r="D198" s="42"/>
      <c r="E198" s="42"/>
      <c r="F198" s="42"/>
      <c r="G198" s="42"/>
      <c r="H198" s="32">
        <v>0.12</v>
      </c>
    </row>
    <row r="199" spans="1:8">
      <c r="A199" s="46" t="s">
        <v>99</v>
      </c>
      <c r="B199" s="7"/>
      <c r="C199" s="42"/>
      <c r="D199" s="42"/>
      <c r="E199" s="42"/>
      <c r="F199" s="42"/>
      <c r="G199" s="42"/>
      <c r="H199" s="32">
        <v>0.06</v>
      </c>
    </row>
    <row r="200" spans="1:8">
      <c r="A200" s="46" t="s">
        <v>100</v>
      </c>
      <c r="B200" s="7"/>
      <c r="C200" s="42"/>
      <c r="D200" s="42"/>
      <c r="E200" s="42"/>
      <c r="F200" s="42"/>
      <c r="G200" s="42"/>
      <c r="H200" s="32">
        <v>0.06</v>
      </c>
    </row>
    <row r="201" spans="1:8">
      <c r="A201" s="46" t="s">
        <v>101</v>
      </c>
      <c r="B201" s="7"/>
      <c r="C201" s="42"/>
      <c r="D201" s="42"/>
      <c r="E201" s="42"/>
      <c r="F201" s="42"/>
      <c r="G201" s="42"/>
      <c r="H201" s="32">
        <v>7.0000000000000007E-2</v>
      </c>
    </row>
    <row r="202" spans="1:8">
      <c r="A202" s="46" t="s">
        <v>102</v>
      </c>
      <c r="B202" s="7"/>
      <c r="C202" s="42"/>
      <c r="D202" s="42"/>
      <c r="E202" s="42"/>
      <c r="F202" s="42"/>
      <c r="G202" s="42"/>
      <c r="H202" s="32">
        <v>0.11</v>
      </c>
    </row>
    <row r="203" spans="1:8">
      <c r="A203" s="46" t="s">
        <v>103</v>
      </c>
      <c r="B203" s="7"/>
      <c r="C203" s="42"/>
      <c r="D203" s="42"/>
      <c r="E203" s="42"/>
      <c r="F203" s="42"/>
      <c r="G203" s="42"/>
      <c r="H203" s="32">
        <v>0.14000000000000001</v>
      </c>
    </row>
    <row r="204" spans="1:8">
      <c r="A204" s="46" t="s">
        <v>104</v>
      </c>
      <c r="B204" s="7"/>
      <c r="C204" s="42"/>
      <c r="D204" s="42"/>
      <c r="E204" s="42"/>
      <c r="F204" s="42"/>
      <c r="G204" s="42"/>
      <c r="H204" s="32">
        <v>0.05</v>
      </c>
    </row>
    <row r="205" spans="1:8">
      <c r="A205" s="46" t="s">
        <v>105</v>
      </c>
      <c r="B205" s="7"/>
      <c r="C205" s="42"/>
      <c r="D205" s="42"/>
      <c r="E205" s="42"/>
      <c r="F205" s="42"/>
      <c r="G205" s="42"/>
      <c r="H205" s="32">
        <v>0.05</v>
      </c>
    </row>
    <row r="206" spans="1:8">
      <c r="A206" s="46" t="s">
        <v>106</v>
      </c>
      <c r="B206" s="7"/>
      <c r="C206" s="42"/>
      <c r="D206" s="42"/>
      <c r="E206" s="42"/>
      <c r="F206" s="42"/>
      <c r="G206" s="42"/>
      <c r="H206" s="32">
        <v>0.05</v>
      </c>
    </row>
    <row r="207" spans="1:8">
      <c r="A207" s="46" t="s">
        <v>107</v>
      </c>
      <c r="B207" s="7"/>
      <c r="C207" s="42"/>
      <c r="D207" s="42"/>
      <c r="E207" s="42"/>
      <c r="F207" s="42"/>
      <c r="G207" s="42"/>
      <c r="H207" s="32">
        <v>0.02</v>
      </c>
    </row>
    <row r="208" spans="1:8">
      <c r="A208" s="46" t="s">
        <v>108</v>
      </c>
      <c r="B208" s="7"/>
      <c r="C208" s="42"/>
      <c r="D208" s="42"/>
      <c r="E208" s="42"/>
      <c r="F208" s="42"/>
      <c r="G208" s="42"/>
      <c r="H208" s="32">
        <v>0.02</v>
      </c>
    </row>
    <row r="209" spans="1:8">
      <c r="A209" s="46" t="s">
        <v>109</v>
      </c>
      <c r="B209" s="7"/>
      <c r="C209" s="42"/>
      <c r="D209" s="42"/>
      <c r="E209" s="42"/>
      <c r="F209" s="42"/>
      <c r="G209" s="42"/>
      <c r="H209" s="32">
        <v>0.08</v>
      </c>
    </row>
    <row r="210" spans="1:8">
      <c r="A210" s="46" t="s">
        <v>110</v>
      </c>
      <c r="B210" s="7"/>
      <c r="C210" s="42"/>
      <c r="D210" s="42"/>
      <c r="E210" s="42"/>
      <c r="F210" s="42"/>
      <c r="G210" s="42"/>
      <c r="H210" s="32">
        <v>0.08</v>
      </c>
    </row>
    <row r="211" spans="1:8">
      <c r="A211" s="46" t="s">
        <v>111</v>
      </c>
      <c r="B211" s="7"/>
      <c r="C211" s="42"/>
      <c r="D211" s="42"/>
      <c r="E211" s="42"/>
      <c r="F211" s="42"/>
      <c r="G211" s="42"/>
      <c r="H211" s="32">
        <v>0.05</v>
      </c>
    </row>
    <row r="212" spans="1:8">
      <c r="A212" s="46" t="s">
        <v>112</v>
      </c>
      <c r="B212" s="7"/>
      <c r="C212" s="42"/>
      <c r="D212" s="42"/>
      <c r="E212" s="42"/>
      <c r="F212" s="42"/>
      <c r="G212" s="42"/>
      <c r="H212" s="32">
        <v>0.05</v>
      </c>
    </row>
    <row r="213" spans="1:8">
      <c r="A213" s="46" t="s">
        <v>113</v>
      </c>
      <c r="B213" s="7"/>
      <c r="C213" s="42"/>
      <c r="D213" s="42"/>
      <c r="E213" s="42"/>
      <c r="F213" s="42"/>
      <c r="G213" s="42"/>
      <c r="H213" s="32">
        <v>0.02</v>
      </c>
    </row>
    <row r="214" spans="1:8">
      <c r="A214" s="46" t="s">
        <v>114</v>
      </c>
      <c r="B214" s="7"/>
      <c r="C214" s="42"/>
      <c r="D214" s="42"/>
      <c r="E214" s="42"/>
      <c r="F214" s="42"/>
      <c r="G214" s="42"/>
      <c r="H214" s="32">
        <v>0.02</v>
      </c>
    </row>
    <row r="215" spans="1:8">
      <c r="A215" s="46" t="s">
        <v>115</v>
      </c>
      <c r="B215" s="7"/>
      <c r="C215" s="42"/>
      <c r="D215" s="42"/>
      <c r="E215" s="42"/>
      <c r="F215" s="42"/>
      <c r="G215" s="42"/>
      <c r="H215" s="32">
        <v>0.02</v>
      </c>
    </row>
    <row r="216" spans="1:8" ht="14.25">
      <c r="A216" s="46" t="s">
        <v>116</v>
      </c>
      <c r="B216" s="7"/>
      <c r="C216" s="42"/>
      <c r="D216" s="42"/>
      <c r="E216" s="42"/>
      <c r="F216" s="42"/>
      <c r="G216" s="42"/>
      <c r="H216" s="32">
        <v>0.03</v>
      </c>
    </row>
    <row r="217" spans="1:8">
      <c r="A217" s="46" t="s">
        <v>117</v>
      </c>
      <c r="B217" s="7"/>
      <c r="C217" s="42"/>
      <c r="D217" s="42"/>
      <c r="E217" s="42"/>
      <c r="F217" s="42"/>
      <c r="G217" s="42"/>
      <c r="H217" s="32">
        <v>0.7</v>
      </c>
    </row>
    <row r="218" spans="1:8">
      <c r="A218" s="46" t="s">
        <v>120</v>
      </c>
      <c r="B218" s="7"/>
      <c r="C218" s="42"/>
      <c r="D218" s="42"/>
      <c r="E218" s="42"/>
      <c r="F218" s="42"/>
      <c r="G218" s="42"/>
      <c r="H218" s="32">
        <v>0.1</v>
      </c>
    </row>
    <row r="219" spans="1:8">
      <c r="A219" s="46" t="s">
        <v>118</v>
      </c>
      <c r="B219" s="7"/>
      <c r="C219" s="42"/>
      <c r="D219" s="42"/>
      <c r="E219" s="42"/>
      <c r="F219" s="42"/>
      <c r="G219" s="42"/>
      <c r="H219" s="32">
        <v>0.2</v>
      </c>
    </row>
    <row r="220" spans="1:8">
      <c r="A220" s="46" t="s">
        <v>119</v>
      </c>
      <c r="B220" s="7"/>
      <c r="C220" s="42"/>
      <c r="D220" s="42"/>
      <c r="E220" s="42"/>
      <c r="F220" s="42"/>
      <c r="G220" s="42"/>
      <c r="H220" s="32">
        <v>7.0000000000000007E-2</v>
      </c>
    </row>
    <row r="221" spans="1:8">
      <c r="A221" s="46" t="s">
        <v>121</v>
      </c>
      <c r="B221" s="7"/>
      <c r="C221" s="42"/>
      <c r="D221" s="42"/>
      <c r="E221" s="42"/>
      <c r="F221" s="42"/>
      <c r="G221" s="42"/>
      <c r="H221" s="32">
        <v>0.12</v>
      </c>
    </row>
    <row r="222" spans="1:8">
      <c r="A222" s="46" t="s">
        <v>122</v>
      </c>
      <c r="B222" s="7"/>
      <c r="C222" s="42"/>
      <c r="D222" s="42"/>
      <c r="E222" s="42"/>
      <c r="F222" s="42"/>
      <c r="G222" s="42"/>
      <c r="H222" s="32">
        <v>0.05</v>
      </c>
    </row>
    <row r="223" spans="1:8">
      <c r="A223" s="46" t="s">
        <v>123</v>
      </c>
      <c r="B223" s="7"/>
      <c r="C223" s="42"/>
      <c r="D223" s="42"/>
      <c r="E223" s="42"/>
      <c r="F223" s="42"/>
      <c r="G223" s="42"/>
      <c r="H223" s="32">
        <v>0.05</v>
      </c>
    </row>
    <row r="224" spans="1:8">
      <c r="A224" s="46" t="s">
        <v>130</v>
      </c>
      <c r="B224" s="7"/>
      <c r="C224" s="42"/>
      <c r="D224" s="42"/>
      <c r="E224" s="42"/>
      <c r="F224" s="42"/>
      <c r="G224" s="42"/>
      <c r="H224" s="32">
        <v>0.05</v>
      </c>
    </row>
    <row r="225" spans="1:8">
      <c r="A225" s="46" t="s">
        <v>131</v>
      </c>
      <c r="B225" s="7"/>
      <c r="C225" s="42"/>
      <c r="D225" s="42"/>
      <c r="E225" s="42"/>
      <c r="F225" s="42"/>
      <c r="G225" s="42"/>
      <c r="H225" s="32">
        <v>0.02</v>
      </c>
    </row>
    <row r="226" spans="1:8">
      <c r="A226" s="46" t="s">
        <v>124</v>
      </c>
      <c r="B226" s="7"/>
      <c r="C226" s="42"/>
      <c r="D226" s="42"/>
      <c r="E226" s="42"/>
      <c r="F226" s="42"/>
      <c r="G226" s="42"/>
      <c r="H226" s="32">
        <v>0.02</v>
      </c>
    </row>
    <row r="227" spans="1:8">
      <c r="A227" s="46" t="s">
        <v>132</v>
      </c>
      <c r="B227" s="7"/>
      <c r="C227" s="42"/>
      <c r="D227" s="42"/>
      <c r="E227" s="42"/>
      <c r="F227" s="42"/>
      <c r="G227" s="42"/>
      <c r="H227" s="32">
        <v>0.08</v>
      </c>
    </row>
    <row r="228" spans="1:8">
      <c r="A228" s="46" t="s">
        <v>125</v>
      </c>
      <c r="B228" s="7"/>
      <c r="C228" s="42"/>
      <c r="D228" s="42"/>
      <c r="E228" s="42"/>
      <c r="F228" s="42"/>
      <c r="G228" s="42"/>
      <c r="H228" s="32">
        <v>0.05</v>
      </c>
    </row>
    <row r="229" spans="1:8">
      <c r="A229" s="46" t="s">
        <v>133</v>
      </c>
      <c r="B229" s="7"/>
      <c r="C229" s="42"/>
      <c r="D229" s="42"/>
      <c r="E229" s="42"/>
      <c r="F229" s="42"/>
      <c r="G229" s="42"/>
      <c r="H229" s="32">
        <v>0.05</v>
      </c>
    </row>
    <row r="230" spans="1:8">
      <c r="A230" s="46" t="s">
        <v>126</v>
      </c>
      <c r="B230" s="7"/>
      <c r="C230" s="42"/>
      <c r="D230" s="42"/>
      <c r="E230" s="42"/>
      <c r="F230" s="42"/>
      <c r="G230" s="42"/>
      <c r="H230" s="32">
        <v>0.02</v>
      </c>
    </row>
    <row r="231" spans="1:8">
      <c r="A231" s="46" t="s">
        <v>134</v>
      </c>
      <c r="B231" s="7"/>
      <c r="C231" s="42"/>
      <c r="D231" s="42"/>
      <c r="E231" s="42"/>
      <c r="F231" s="42"/>
      <c r="G231" s="42"/>
      <c r="H231" s="32">
        <v>0.02</v>
      </c>
    </row>
    <row r="232" spans="1:8">
      <c r="A232" s="46" t="s">
        <v>127</v>
      </c>
      <c r="B232" s="7"/>
      <c r="C232" s="42"/>
      <c r="D232" s="42"/>
      <c r="E232" s="42"/>
      <c r="F232" s="42"/>
      <c r="G232" s="42"/>
      <c r="H232" s="32">
        <v>0.02</v>
      </c>
    </row>
    <row r="233" spans="1:8">
      <c r="A233" s="46" t="s">
        <v>136</v>
      </c>
      <c r="B233" s="7"/>
      <c r="C233" s="42"/>
      <c r="D233" s="42"/>
      <c r="E233" s="42"/>
      <c r="F233" s="42"/>
      <c r="G233" s="42"/>
      <c r="H233" s="32">
        <v>0.01</v>
      </c>
    </row>
    <row r="234" spans="1:8" ht="13.5" thickBot="1">
      <c r="A234" s="47" t="s">
        <v>135</v>
      </c>
      <c r="B234" s="12"/>
      <c r="C234" s="13"/>
      <c r="D234" s="13"/>
      <c r="E234" s="13"/>
      <c r="F234" s="13"/>
      <c r="G234" s="13"/>
      <c r="H234" s="43">
        <v>0.01</v>
      </c>
    </row>
    <row r="235" spans="1:8" ht="14.25" thickTop="1" thickBot="1"/>
    <row r="236" spans="1:8" ht="16.5" thickTop="1" thickBot="1">
      <c r="A236" s="88" t="s">
        <v>80</v>
      </c>
      <c r="B236" s="100"/>
      <c r="C236" s="100"/>
      <c r="D236" s="89"/>
    </row>
    <row r="237" spans="1:8" ht="3" customHeight="1" thickTop="1">
      <c r="A237" s="44"/>
      <c r="B237" s="40"/>
      <c r="C237" s="40"/>
      <c r="D237" s="45"/>
    </row>
    <row r="238" spans="1:8" ht="12.75" customHeight="1">
      <c r="A238" s="101" t="s">
        <v>83</v>
      </c>
      <c r="B238" s="102"/>
      <c r="C238" s="102"/>
      <c r="D238" s="16" t="s">
        <v>81</v>
      </c>
    </row>
    <row r="239" spans="1:8" ht="12.75" customHeight="1">
      <c r="A239" s="55" t="s">
        <v>84</v>
      </c>
      <c r="B239" s="48"/>
      <c r="C239" s="48"/>
      <c r="D239" s="32">
        <v>1</v>
      </c>
    </row>
    <row r="240" spans="1:8">
      <c r="A240" s="46" t="s">
        <v>66</v>
      </c>
      <c r="B240" s="7"/>
      <c r="C240" s="42"/>
      <c r="D240" s="32">
        <v>1.3</v>
      </c>
    </row>
    <row r="241" spans="1:4">
      <c r="A241" s="46" t="s">
        <v>65</v>
      </c>
      <c r="B241" s="7"/>
      <c r="C241" s="42"/>
      <c r="D241" s="32">
        <v>1.2</v>
      </c>
    </row>
    <row r="242" spans="1:4">
      <c r="A242" s="46" t="s">
        <v>67</v>
      </c>
      <c r="B242" s="7"/>
      <c r="C242" s="42"/>
      <c r="D242" s="32">
        <v>1.2</v>
      </c>
    </row>
    <row r="243" spans="1:4">
      <c r="A243" s="46" t="s">
        <v>68</v>
      </c>
      <c r="B243" s="7"/>
      <c r="C243" s="42"/>
      <c r="D243" s="32">
        <v>0.9</v>
      </c>
    </row>
    <row r="244" spans="1:4">
      <c r="A244" s="46" t="s">
        <v>69</v>
      </c>
      <c r="B244" s="7"/>
      <c r="C244" s="42"/>
      <c r="D244" s="32">
        <v>1</v>
      </c>
    </row>
    <row r="245" spans="1:4">
      <c r="A245" s="46" t="s">
        <v>70</v>
      </c>
      <c r="B245" s="7"/>
      <c r="C245" s="42"/>
      <c r="D245" s="32">
        <v>0.9</v>
      </c>
    </row>
    <row r="246" spans="1:4">
      <c r="A246" s="46" t="s">
        <v>71</v>
      </c>
      <c r="B246" s="7"/>
      <c r="C246" s="42"/>
      <c r="D246" s="32">
        <v>0.8</v>
      </c>
    </row>
    <row r="247" spans="1:4">
      <c r="A247" s="46" t="s">
        <v>72</v>
      </c>
      <c r="B247" s="7"/>
      <c r="C247" s="42"/>
      <c r="D247" s="32">
        <v>0.9</v>
      </c>
    </row>
    <row r="248" spans="1:4">
      <c r="A248" s="46" t="s">
        <v>73</v>
      </c>
      <c r="B248" s="7"/>
      <c r="C248" s="42"/>
      <c r="D248" s="32">
        <v>0.5</v>
      </c>
    </row>
    <row r="249" spans="1:4">
      <c r="A249" s="46" t="s">
        <v>74</v>
      </c>
      <c r="B249" s="7"/>
      <c r="C249" s="42"/>
      <c r="D249" s="32">
        <v>0.3</v>
      </c>
    </row>
    <row r="250" spans="1:4">
      <c r="A250" s="46" t="s">
        <v>75</v>
      </c>
      <c r="B250" s="7"/>
      <c r="C250" s="42"/>
      <c r="D250" s="32">
        <v>0.1</v>
      </c>
    </row>
    <row r="251" spans="1:4">
      <c r="A251" s="46" t="s">
        <v>76</v>
      </c>
      <c r="B251" s="7"/>
      <c r="C251" s="42"/>
      <c r="D251" s="32">
        <v>0.2</v>
      </c>
    </row>
    <row r="252" spans="1:4">
      <c r="A252" s="46" t="s">
        <v>77</v>
      </c>
      <c r="B252" s="7"/>
      <c r="C252" s="42"/>
      <c r="D252" s="32">
        <v>0.5</v>
      </c>
    </row>
    <row r="253" spans="1:4">
      <c r="A253" s="46" t="s">
        <v>78</v>
      </c>
      <c r="B253" s="7"/>
      <c r="C253" s="42"/>
      <c r="D253" s="32">
        <v>0.4</v>
      </c>
    </row>
    <row r="254" spans="1:4" ht="13.5" thickBot="1">
      <c r="A254" s="47" t="s">
        <v>79</v>
      </c>
      <c r="B254" s="12"/>
      <c r="C254" s="13"/>
      <c r="D254" s="43">
        <v>0.75</v>
      </c>
    </row>
    <row r="255" spans="1:4" ht="13.5" thickTop="1">
      <c r="A255" s="86"/>
    </row>
    <row r="256" spans="1:4">
      <c r="A256" s="3"/>
    </row>
    <row r="257" spans="1:1">
      <c r="A257" s="3"/>
    </row>
    <row r="258" spans="1:1">
      <c r="A258" s="3"/>
    </row>
  </sheetData>
  <mergeCells count="20">
    <mergeCell ref="A236:D236"/>
    <mergeCell ref="A238:C238"/>
    <mergeCell ref="F18:F19"/>
    <mergeCell ref="F20:F21"/>
    <mergeCell ref="A25:A26"/>
    <mergeCell ref="A191:H191"/>
    <mergeCell ref="A193:G193"/>
    <mergeCell ref="A132:D132"/>
    <mergeCell ref="A17:A22"/>
    <mergeCell ref="A155:D155"/>
    <mergeCell ref="A10:A16"/>
    <mergeCell ref="G6:H6"/>
    <mergeCell ref="A31:D31"/>
    <mergeCell ref="A1:D1"/>
    <mergeCell ref="B11:C11"/>
    <mergeCell ref="A6:D6"/>
    <mergeCell ref="A8:A9"/>
    <mergeCell ref="A23:A24"/>
    <mergeCell ref="F17:I17"/>
    <mergeCell ref="B13:C13"/>
  </mergeCells>
  <phoneticPr fontId="2" type="noConversion"/>
  <conditionalFormatting sqref="C34:C129">
    <cfRule type="cellIs" dxfId="0" priority="1" stopIfTrue="1" operator="equal">
      <formula>$C$14</formula>
    </cfRule>
  </conditionalFormatting>
  <dataValidations count="3">
    <dataValidation type="list" allowBlank="1" showInputMessage="1" showErrorMessage="1" sqref="C26">
      <formula1>$A$194:$A$234</formula1>
    </dataValidation>
    <dataValidation type="list" allowBlank="1" showInputMessage="1" showErrorMessage="1" promptTitle="Select soil texture" sqref="C20">
      <formula1>$A$135:$A$152</formula1>
    </dataValidation>
    <dataValidation type="list" allowBlank="1" showInputMessage="1" showErrorMessage="1" sqref="C27">
      <formula1>$A$239:$A$254</formula1>
    </dataValidation>
  </dataValidations>
  <hyperlinks>
    <hyperlink ref="B19" r:id="rId1"/>
    <hyperlink ref="A153" r:id="rId2" location="tab2"/>
    <hyperlink ref="A189" r:id="rId3"/>
  </hyperlinks>
  <pageMargins left="0.75" right="0.75" top="1" bottom="1" header="0.5" footer="0.5"/>
  <pageSetup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USLE</vt:lpstr>
    </vt:vector>
  </TitlesOfParts>
  <Company>VIRGINIA TECH. BSE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 GU HER</dc:creator>
  <cp:lastModifiedBy>YHer_Work_From_Home</cp:lastModifiedBy>
  <dcterms:created xsi:type="dcterms:W3CDTF">2007-09-26T16:31:24Z</dcterms:created>
  <dcterms:modified xsi:type="dcterms:W3CDTF">2017-12-02T01:01:47Z</dcterms:modified>
</cp:coreProperties>
</file>